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4" firstSheet="12" activeTab="19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 " sheetId="19" r:id="rId19"/>
    <sheet name="Pakiet 20" sheetId="20" r:id="rId20"/>
  </sheets>
  <definedNames>
    <definedName name="Excel_BuiltIn_Print_Area_20">#REF!</definedName>
    <definedName name="Excel_BuiltIn_Print_Area_22">#REF!</definedName>
  </definedNames>
  <calcPr fullCalcOnLoad="1"/>
</workbook>
</file>

<file path=xl/sharedStrings.xml><?xml version="1.0" encoding="utf-8"?>
<sst xmlns="http://schemas.openxmlformats.org/spreadsheetml/2006/main" count="3882" uniqueCount="1427">
  <si>
    <t>Panele alergologiczne- testy paskowe, zawierajace minimum 20 alergenów dla panelu wziewnego( obligatoryjne alergeny :tomka wonna,tymotka łąkowa, kupkówka pospolita, ambrozja) i pokarmowego ( obligatoryjne alergeny: m. inn. drożdże, ryż,kiwi,morela) oraz min. 25 alergenów dla profilu pediatrycznego (obligatoryjne alergeny: m.inn. koń, dorsz,BSA surowica albumina wołowa, ryż, jabłko), 6-8 alergenów dla panelu mleko ( obligatoryjne alergeny : kazeinai laktoferyna) oraz zwierających orzeszki ziemne. Panel zawierajacy alergeny mleka oraz m.inn. orzeszki ziemne - oparty na komponentach</t>
  </si>
  <si>
    <t>testy paskowe – jeden pasek diagnostyczny z przeciwciałami przeznaczony do diagnostyki jednego pacjenta</t>
  </si>
  <si>
    <t xml:space="preserve"> Każdy zestaw musi zawierać komplet niezbędnych do wykonania oznaczeń odczynników </t>
  </si>
  <si>
    <t>Wymagana ocena elektroniczna z wykorzystaniem skanera, bezpłatne materiały do wykonania odczytu elektronicznego, bezpłatny program komputerowy do oceny zainkubowanych pasków (polska wersja językowa, możliwość archiwizacji wyników badań i widoku skanowanego paska)</t>
  </si>
  <si>
    <t>brak konieczności zużywania pasków testowych na wykonanie kontroli (linia kontrolna na każdym pasku)   </t>
  </si>
  <si>
    <t>Wykonawca dostarczy zestaw komputerowy do podłączenia analizatora z LIS użytkownika</t>
  </si>
  <si>
    <t>Inkubacja pasków testowych z wykorzystaniem półautomatu oraz urządzenia z oprogramowaniem do cyfrowego odczytu i archiwizacji wyników pacjenta</t>
  </si>
  <si>
    <t>Warunki graniczne dla urządzenia do mikroskopii fluorescencyjnej</t>
  </si>
  <si>
    <t>lampa diodowa typu LED- żywotność min.45000 godzin</t>
  </si>
  <si>
    <t>źródło światła przechodzącego - lampa halogenowa - żywotność min. 950 godzin</t>
  </si>
  <si>
    <t>Kamera do mikroskopu umożliwiająca fotografowanie obrazów</t>
  </si>
  <si>
    <t>Filtr wzbudzający/filtr emisyjny- 450-490 nm/515nm; filtr rozpraszający 510 nm</t>
  </si>
  <si>
    <t>Obrotowe ramię do zmiany obiektywów- manualne z min. 4 pozycjami</t>
  </si>
  <si>
    <t>Tubus dwu-okularowy, okular PL 10x/20 Br</t>
  </si>
  <si>
    <t>Cztery obiektywy: PLAN- Achromat 20x/04, PLAN - Achromat 40X/065, PLAN Achromat 100x/1,25 oil, PLAN Achromat 10x/0,25</t>
  </si>
  <si>
    <t>Stolik krzyżowy - 75x30 mm R/L z ceramiczną powierzchnią</t>
  </si>
  <si>
    <t>Instalacja i przygotowanie urządzenia do pracy wraz z bezpłatnym instalacyjnym szkoleniem personelu obsługującego oraz dodatkowo min.2 szkolenia(po 60 min.) w zakresie przedmiotu umowy</t>
  </si>
  <si>
    <t>Warunki graniczne dla automatycznego aparatu do inkubacji testów paskowych</t>
  </si>
  <si>
    <t>W pełni zautomatyzowany system : automatyzacja całej procedury inkubacji blotów - identyfikacja próbek, rozcieńczanie próbek, wszystkie etapy inkubacji, płukanie</t>
  </si>
  <si>
    <t>Zintegrowany czytnik kodów kreskowych</t>
  </si>
  <si>
    <t>Przepustowość do 44 próbek pacjentów w 1 inkubacji, minimum 40 pozycji na próbki badane</t>
  </si>
  <si>
    <t>Możliwość inkubacji jednocześnie testów autoimmunologicznych, zakaźnych oraz do diagnostyki alergii na 1 urządzeniu</t>
  </si>
  <si>
    <t>ocena za pomocą zautomatyzowanego programu do oceny testów paskowych - automatyczne fotografowanie zainkubowanych pasków</t>
  </si>
  <si>
    <t>Możliwość dwukierunkowego połaczenia z LIS ( import i eksport list roboczych)</t>
  </si>
  <si>
    <t>Rozcieńczan ie próbki w kanałach tacki inkubacyjnej poprzez dodanie buforów do rozcieńczeń</t>
  </si>
  <si>
    <t>Nazwy plików zdjeciowych zgodnie z listą roboczą oraz próbkami badanymi</t>
  </si>
  <si>
    <t>Obsługa urzadzenia za pomocą komputera sterującego - połączony przez port USB</t>
  </si>
  <si>
    <t>Pakiet Nr 14. – Odczynniki do  w pełni  automatycznego systemu  elektroforezy i immunofiksacji bialek w płynach ustrojopwych wraz z dzierżawą systemu do elektroforezy i immunofiksacji z aparatem zapasowym oraz zautomatyzowanym systemem do prążków oligoklonalnych i klasyfikacji pacjentów leczonych deratumumab</t>
  </si>
  <si>
    <t>oz.</t>
  </si>
  <si>
    <t>Ilość op na 2 lata</t>
  </si>
  <si>
    <t>Żele do rozdziału materiału biologicznego na 6 frakcji</t>
  </si>
  <si>
    <t>ozn.</t>
  </si>
  <si>
    <t>Detekcja prążków oligoklonalnych w PMR metodą izoelektroogniskowania</t>
  </si>
  <si>
    <t>Immunofiksacja (surowica w klasie G,A,M,E,D)</t>
  </si>
  <si>
    <t>Immunofiksacja Bence-Jones mocz</t>
  </si>
  <si>
    <t>Klasyfikacja białkomoczu</t>
  </si>
  <si>
    <t>Materialy kontrolne,kalibratory oraz materiały eksplatacyjne  na podaną ilość testów</t>
  </si>
  <si>
    <t>Dzierżawa aparatu do elektroforezy i immunofiksacji wraz z backupem oraz dzierżawa aparatu do prążków oligoklonalnych met .isofoucusing i klasyfikacji pacjentów leczonych deratumumab</t>
  </si>
  <si>
    <t>mc</t>
  </si>
  <si>
    <t xml:space="preserve"> W pełni automatyczny system do elektroforezy, immunofiksacji na żelach agarozowych w postaci jednego zwartego/kompaktowego urządzenia z wbudowanym podajnikiem próbek.Aparat zapasowy identyczny z aparatem głownym.</t>
  </si>
  <si>
    <t>Rok produkcji aparatów max. 2016</t>
  </si>
  <si>
    <t xml:space="preserve">Automatyczny przebieg procesu: pobieranie materiału z próbek pierwotnych, aplikacja próbek, rozdział, inkubacja, barwienie, odbarwianie, suszenie, odczyt densytometryczny automatyczna immunofiksacja z rozcieńczeniem i nakładaniem antysurowic . </t>
  </si>
  <si>
    <t>Możliwość wykonywania oznaczeń: rozdział białek surowicy ( 6 frakcji), detekcja białek monoklonalnych surowicy i moczu w klasach: IgG, IgM, IgA, IgD, IgE, łańcuchy kappa, lambda, detekcja białek PMR (bez zagęszczenia) wraz z kontrolami, białek PMR (metoda izoelektroogniskowania z immunoblottingiem), detekcja białek Bence-Jonesa (mocz natywny), detekcja typów białkomoczu (rozdział białek w moczu według ich masy cząsteczkowej), * rozdział lipoprotein (HDL, LDL, VLDL, Lp(a) wraz z kontrolą), rozdział izoenzymów LDH, ALP, CK wraz z kontrolą</t>
  </si>
  <si>
    <t>Żele do elektroforezy (6 farkcji) dla  26 pacjentów oraz do immunofikksacji dla 2 i 4 pacjentów</t>
  </si>
  <si>
    <t>Objętość próbki nie mniejsza niż 10 mikrolitrów, nie większa niż 30 mikrolitrów</t>
  </si>
  <si>
    <t>Możliwość wykonywania analiz przy wykorzystaniu materiału natywnego (surowica, mocz)</t>
  </si>
  <si>
    <t>Całkowicie automatyczna kontrola poszczególnych etapów procesu elektroferzy białek, bez pośredniego działania operatora</t>
  </si>
  <si>
    <t>Aplikatory wbudowane w system- automatyczna aplikacja materiału badanego na żel.</t>
  </si>
  <si>
    <t>Utrwalanie prowadzone metodą termiczną bez użycia substancji toksycznych i szkodliwych, tj. dimetyloformaldehydu i alkoholu metylowego</t>
  </si>
  <si>
    <t>Możliwość identyfikacji żelu po unikalnym numerze ID</t>
  </si>
  <si>
    <t>Wszystkie odczynniki do elektroforezy białek w zestawie gotowe do użycia, bez procedury rozcieńczania</t>
  </si>
  <si>
    <t xml:space="preserve">Możliwość jednoczesnego wykonywania dwóch tych samych lub dwóch różnych badań na dwóch żelach. </t>
  </si>
  <si>
    <t>Zestawy odczynnikowe wyposażone w żele, barwnik, bufor, odbarwiacz- substancja bez dodatku odczynników toksycznych tj. dimetyloformaldehyd i metanol.</t>
  </si>
  <si>
    <t>Automatyczne wykrywanie komponentów monoklonalnych- funkcja SMC- potwierdzone w instrukcji.</t>
  </si>
  <si>
    <t>Wyposażenie dodatkowe systemu: komputer, monitor LCD, UPS, drukarka do podłączenia z LIS użytkownika.</t>
  </si>
  <si>
    <t>Instrukcja obsługi w języku polskim.</t>
  </si>
  <si>
    <t>Wyrób medyczny oznakowany znakiem CE.</t>
  </si>
  <si>
    <t>Densytometr wbudowany w system.</t>
  </si>
  <si>
    <t>Sterowanie urządzeniem skanującym za pośrednictwem komputera zewnętrzego.</t>
  </si>
  <si>
    <t>Rodzaj preparatu: podłoże (żel agarozowy) przezroczysty.</t>
  </si>
  <si>
    <t xml:space="preserve">Prezentacja wyników za pomocą: wykresu, obrazu zeskanowanego, stężenia frakacji- wartości procentowe, stosunek albumin/globulin. </t>
  </si>
  <si>
    <t>Możliwość wprowadzania modyfikacji wykresu (wycinania funkcji).</t>
  </si>
  <si>
    <t>Możliwość obliczania ilości białka z zaznaczonego fragmentu krzywej.</t>
  </si>
  <si>
    <t>Możliwość tworzenia bazy danych wyników</t>
  </si>
  <si>
    <t>Możliwość nakładania wykresów (aktualny archiwalny lub kontrolny).</t>
  </si>
  <si>
    <t>Kontrola jakości w oparciu o surowice kontrolne- wartość średnia, odchylenie standardowe, współczynnik zmienności CV %.</t>
  </si>
  <si>
    <t xml:space="preserve">Możliwość wyodrębnienia i oznaczenia nietypowej frakcji. </t>
  </si>
  <si>
    <t>Informacje zawarte w liście roboczej: dane demograficzne pacjenta oraz stężenie białka całkowitego.</t>
  </si>
  <si>
    <t>Możliwość wprowadzania informacji do listy roboczej przed lub po odczycie.</t>
  </si>
  <si>
    <t>Archiwizacja w bazie danych wyników i wykresów łącznie z immunofiksacją.</t>
  </si>
  <si>
    <t xml:space="preserve">System operacyjny komputera- Windows XP. </t>
  </si>
  <si>
    <t>Wykonawca dostarczy protokoły transmisji do LIS użytkownika, zapewni wpięcie analizatora do istniejącej sieci.(komunikacja dwukierunkowa), przesyłanie do LIS wartości liczbowych i graficznych</t>
  </si>
  <si>
    <t xml:space="preserve">Wykonawca zapewni instalację, uruchomienie i szkolenie personelu. </t>
  </si>
  <si>
    <t>Wykonawca zapewni dodatkowe szkolenia min.2 (po 60 min) w zakresie przedmiotu umowy</t>
  </si>
  <si>
    <t xml:space="preserve">Polskie litery w opisach informacji występujących na wydruku. </t>
  </si>
  <si>
    <t>Wydruk formatu A4 lub A5- do wyboru przez zamawiającego.</t>
  </si>
  <si>
    <t xml:space="preserve">Materiały edukacyjne niezbędne do interpretacji wyników pochodzące od producenta danego sprzętu. </t>
  </si>
  <si>
    <t>Wykonawca dostarczy zewnetrzny  zestaw komputerowy do wpięcia w LIS uzytkownika na czas trwania umowy</t>
  </si>
  <si>
    <t>Wykonawca dostarczy karty charakterystyki w formie papierowej lub elektronicznej z pierwszą dostawą</t>
  </si>
  <si>
    <t>Wykonawca zapewni bezpłatny serwis aparatu, w tym przegląd zgodnie z harmonogramem</t>
  </si>
  <si>
    <t>Wykonawca zapewni udział w międzynarodowej kontroli jakości dwa razy w roku ( wraz z dostawą materiału kontrolnego, opracowaniem wyników i certyfikatów uczestnictwa</t>
  </si>
  <si>
    <t>Wykonawca zapewni udział w międzynarodowej kontroli jakości dwa razy w roku ( wraz z dostawą materiału kontrolnego, opracowaniem wyników i certyfikatów uczestnictwa)</t>
  </si>
  <si>
    <t>Parametry graniczne zautomatyzowanego systemu do izoelektroogniskowania PMR i surowicy oraz diagnostyki pacjentów leczonych deratumumab</t>
  </si>
  <si>
    <t>Zautomatyzowany system do detekcji prążków oligoklonalnych do diagnostyki pacjentów leczonych deratumumab</t>
  </si>
  <si>
    <t>Detekcja prązków oligoklonalnych metodą izoelektroogniskowania z immunofiksacją ( bez immunoblotingu)</t>
  </si>
  <si>
    <t>Diagnostyka pacjentów leczonych deratumumab metoda immunofiksacji</t>
  </si>
  <si>
    <t>Żele do prązków dla trzech i 9 pacjentów</t>
  </si>
  <si>
    <t>Żele do immunofiksacji dla max. Dwóch pacjentów</t>
  </si>
  <si>
    <t>Kontrola do izoelektroogniskowania i deratumumab</t>
  </si>
  <si>
    <t>Aplikatory jednorazowego użytku z maksymalna ilością próbki 10 ul</t>
  </si>
  <si>
    <t>Oprogramowanie do opracowania prążków oligoklonalnych</t>
  </si>
  <si>
    <t>Wykonawca zapewni wszystkie naprawy i konserwacje na wlasny koszt</t>
  </si>
  <si>
    <t>Pakiet Nr 15  . Odczynniki, kontrole,kalibratory, materiały zużywalne do oznaczania białek specyficznych metodą nefelometrii wraz z dzierżawą aparatu głównego z aparatem back-up miesiecy dla DDL</t>
  </si>
  <si>
    <t>ilośc  op.na rok</t>
  </si>
  <si>
    <t>Ilość zam. op. na 2 lata</t>
  </si>
  <si>
    <t>IV.2016-IX.2017 PSK 1,5</t>
  </si>
  <si>
    <t>Immunoglobulina IgG</t>
  </si>
  <si>
    <t>Immunoglobulina IgA</t>
  </si>
  <si>
    <t>Immunoglobulina IgM</t>
  </si>
  <si>
    <t>Immunoglobulina IgE</t>
  </si>
  <si>
    <t>Składowa komplementu C3</t>
  </si>
  <si>
    <t>Składowa komplementu C4</t>
  </si>
  <si>
    <t>Transferyna</t>
  </si>
  <si>
    <t>Rozpuszczalny receptor transferyny</t>
  </si>
  <si>
    <t>a1 antytrypsyna</t>
  </si>
  <si>
    <t>Haptoglobina</t>
  </si>
  <si>
    <t>Hemopeksyna</t>
  </si>
  <si>
    <t>Ceruloplazmina</t>
  </si>
  <si>
    <t>a1 kwaśna glikoproteina</t>
  </si>
  <si>
    <t>B2 mikroglobulina</t>
  </si>
  <si>
    <t>a1 mikroglobulina</t>
  </si>
  <si>
    <t>a2 makroglobulina</t>
  </si>
  <si>
    <t>łańcuch lekki kappa</t>
  </si>
  <si>
    <t>łańcuch lekki lambda</t>
  </si>
  <si>
    <t>czynnik reumatoidalny</t>
  </si>
  <si>
    <t>Antystreptolizyna ASO</t>
  </si>
  <si>
    <t>Fibronektyna</t>
  </si>
  <si>
    <t>Albumina</t>
  </si>
  <si>
    <t>Amyloid A</t>
  </si>
  <si>
    <t>Cystatyna C</t>
  </si>
  <si>
    <t>C 1  iInhibitor</t>
  </si>
  <si>
    <t>Apolipoproteina A1</t>
  </si>
  <si>
    <t>Apolipoproteina B</t>
  </si>
  <si>
    <t>Apolipoproteina E</t>
  </si>
  <si>
    <t>Białko wiążące retinol</t>
  </si>
  <si>
    <t>Lipoproteina a Lp (a)</t>
  </si>
  <si>
    <t>Adenaza B</t>
  </si>
  <si>
    <t>Prealbumina</t>
  </si>
  <si>
    <t>Transferyna desjalowana CDT</t>
  </si>
  <si>
    <t>Podklasa IgG3</t>
  </si>
  <si>
    <t>Podklasa IgG4</t>
  </si>
  <si>
    <t>IgM latex</t>
  </si>
  <si>
    <t>IgA latex</t>
  </si>
  <si>
    <t>CRP ultraczułe</t>
  </si>
  <si>
    <t>Wolne łańcuchy lekkie kappa</t>
  </si>
  <si>
    <t>Wolne łańcuchy lekkie lambda</t>
  </si>
  <si>
    <t>Podklasa IgA1</t>
  </si>
  <si>
    <t>Podklasa IgA2</t>
  </si>
  <si>
    <t>Immunoglobulina IgD</t>
  </si>
  <si>
    <t>Havylite IgM, Kappa</t>
  </si>
  <si>
    <t>Havylite IgM, Lambda</t>
  </si>
  <si>
    <t>Havylite IgA, Kappa</t>
  </si>
  <si>
    <t>Havylite IgA, Lambda</t>
  </si>
  <si>
    <t>Havylite IgG, Kappa</t>
  </si>
  <si>
    <t>Havylite IgG, Lambda</t>
  </si>
  <si>
    <t>Beta Trace Protein</t>
  </si>
  <si>
    <t>Razem  kalib.i kontr.</t>
  </si>
  <si>
    <t xml:space="preserve">Cena netto </t>
  </si>
  <si>
    <t xml:space="preserve">Cena brutto </t>
  </si>
  <si>
    <t>VAT %</t>
  </si>
  <si>
    <t>Dzierżawa analizatora głównego i analizatora back-up na 24 m-ce</t>
  </si>
  <si>
    <t>Analizator w pełni automatyczny z aparatem zapasowym o identycznych parametrach</t>
  </si>
  <si>
    <t>Metoda pomiaru nefelometryczna</t>
  </si>
  <si>
    <t>Aparat główny nie starszy niż 2016r; aparat zapasowy nie starszy niż 2010r</t>
  </si>
  <si>
    <t>Mozliwość oznaczeń w róznych płynach ustrojowych: surowica, osocze, mocz, PMR, płyn owodniowy</t>
  </si>
  <si>
    <t>Możliwość swobodnego doładowania próbek, odczynników, kontroli, kalibratorów-bez przerywania pracy analizatora</t>
  </si>
  <si>
    <t>Oprogramowanie umożliwiajace pracę wielozadaniową: w trakcie wykonywania oznaczeń może pozwalać na przygotowanie listy roboczej, wykonanie kalibracji, zlecenie i wykonanie badania kontrolnego</t>
  </si>
  <si>
    <t>Mozliwość zachowania w pamięci analizatora krzywych kalibracyjnych dla 3 serii odczynnika do oznaczania danego parametru (jeden parametr- 3 serie odczynnika-3 krzywe kalibracyjne); możliwość pracy z 3 róznymi seriami tego samego odczynnika w 1 biegu aparatu</t>
  </si>
  <si>
    <t>Program dekontaminacji</t>
  </si>
  <si>
    <t>Kuwety wielokrotnego użytku</t>
  </si>
  <si>
    <t>Automatyczna kalibracja wielopunktowa ( co najmniej 4-punktowa)</t>
  </si>
  <si>
    <t>Szeroki zakres mierzalny dla poszczególnych parametrów</t>
  </si>
  <si>
    <t>Identyfikacja odczynników oraz próbek badanych za pomocą kodów kreskowych. Możliwośc przeprogramowania priorytetu próbki ( na CITO) w trakcie pracy aparatu. Możliwość wprowadzenia 100 próbek na pokład urządzenia jednocześnie.</t>
  </si>
  <si>
    <t>Standaryzacja białek wg IFCC, trzy zakresy materiału kontrolnego: wysoki, średni, niski</t>
  </si>
  <si>
    <t xml:space="preserve">Automatyczne powtarzanie wyników błędnych oraz poza zakresem liniowości </t>
  </si>
  <si>
    <t>Wykonywanie co najmniej 30 różnych analiz jednocześnie w jednym biegu aparatu</t>
  </si>
  <si>
    <t>Czas potrzebny na codzienne czyności konserwacyjne  -max do 60 min.</t>
  </si>
  <si>
    <t>Czas reakcji serwisu- max do 12 godzin</t>
  </si>
  <si>
    <t>Możliwość bezpośredniego telefonicznego kontaktu z serwisantem w ciągu 20 minut od zgłoszenia awarii aparatu</t>
  </si>
  <si>
    <t>Podłączenie do systemu komputerowego w laboratorium aparatu głównego oraz aparatu zapasowego ( transmisja dwukierunkowa) na koszt Wykonawcy</t>
  </si>
  <si>
    <t>Aparat wyposażony w zewnętrzny komputer, monitor, urządzenie wielofunkcyjne (fax, drukarka, skaner w jednym), drukarkę laserową i skaner kodów kreskowych do pracy w LIS Użytkownika</t>
  </si>
  <si>
    <t>Aparat doposażony w zewnętrzną chłodziarko-zamrażarkę o pojemności minimum 220 litrów z dolnym zamrażalnikiem oraz w wirówkę kątową na minimum 24 pozycje do wirowania osiągajacą nie mniej niż 3000 obrotów/minutę</t>
  </si>
  <si>
    <t>Aparat główny i aparat zapasowy wyposażony w stoły laboratoryjne do postawienia aparatów</t>
  </si>
  <si>
    <t>Aparat główny i aparat zapasowy wyposażone w UPS celem podtrzymania napięcia minimum przez 20 minut</t>
  </si>
  <si>
    <t>Aparat główny i aparat zapasowy z programem komputerowym do interpretacji parametrów białkowych</t>
  </si>
  <si>
    <t>Wszystkie koszty związane z naprawą i konserwacją ( w tym przeglądy) aparatów ponosi Wykonawca</t>
  </si>
  <si>
    <t>Zapewnienie odpowiednich warunków pracy urządzenia i przebiegu reakcji poprzez dostarczenie klimatyzatora (lub klimatyzatorów) o następujących parametrach: klimatyzator typu SPLIT, ścienny o mocy 5-10 KW służący do pracy całorocznej z funkcją chłodzenia i grzania</t>
  </si>
  <si>
    <t>Zapewnienie wirówki z chłodzeniem do 5 tys. obrotów na 4-8 miejsc chłodzonych</t>
  </si>
  <si>
    <t>Zapewnienie na koszt Wykonawcy uczestnictwa w międzynarodowej kontroli jakosci BIORAD i LABQUALITY w kolejnych cyklach kontroli na cały okres trwania umowy z częstotliwoscią minimum 1 raz w miesiącu na wszystkie dostępne produkty, dostawę materiału kontrolnego, opracowania wyników, certyfikaty uczestnictwa</t>
  </si>
  <si>
    <t>Minimun 4 szkolenia produktowe w czasie trwania umowy ( każde minimum 60 min.)</t>
  </si>
  <si>
    <t>Pakiet Nr 16. Odczynniki i materiały zużywalne do  badań RKZ do analizatora (Rapidlab 348) z dzierżawą analizatora zapasowego pracującego na tych samych odczynnikach, co aparat własny</t>
  </si>
  <si>
    <t>Zestaw płynów: 4x205 ml - płyn płuczący ,4x2,5 ml – płyn kondycjonujący, 4x2,5 ml – płyn odbiałczający,  4 amp.x2 ml - SLOPE HCT</t>
  </si>
  <si>
    <t>Bufor kalibrujący 6,8/7,3 : 4x90 ml Bufor 6,8  , 4x370 ml Bufor 7,3</t>
  </si>
  <si>
    <t>Płyn do napełniania elektrody pH( 3x2,5 ml)</t>
  </si>
  <si>
    <t>Płyn do napełniania elektrody referencyjnej ( 4x2,5ml)</t>
  </si>
  <si>
    <t>Płyn do napełnienia elektrody Na/K/Ca/Cl ( 3x2,5ml)</t>
  </si>
  <si>
    <t>Elektroda referencyjna (kaseta+element wewnętrzny)</t>
  </si>
  <si>
    <t>Zestaw wężyków pompki</t>
  </si>
  <si>
    <t>Butle z gazami kalibracyjnymi O2/CO2</t>
  </si>
  <si>
    <t>Elektroda pO2</t>
  </si>
  <si>
    <t>Elektroda pCO2</t>
  </si>
  <si>
    <t>Elektroda sodowa</t>
  </si>
  <si>
    <t>Elektroda chlorkowa</t>
  </si>
  <si>
    <t>Elektroda potasowa</t>
  </si>
  <si>
    <t>Elektroda pH</t>
  </si>
  <si>
    <t>Elektroda wapniowa</t>
  </si>
  <si>
    <t>Elektroda Hct</t>
  </si>
  <si>
    <t>Wanienka ściekowa</t>
  </si>
  <si>
    <t>Zestaw sonda i rurki</t>
  </si>
  <si>
    <t>Kapilary 175 ( a'500 szt.)</t>
  </si>
  <si>
    <t>Zamknięcia do kapilar (a'200 szt)</t>
  </si>
  <si>
    <t>RapidQC complete poziom 1:( a '30amp.x2,5 ml )</t>
  </si>
  <si>
    <t>RapidQC complete poziom 2:( a' 30amp.x2,5 ml )</t>
  </si>
  <si>
    <t>RapidQC complete poziom 3:( a 30amp.x2,5 ml )</t>
  </si>
  <si>
    <t>Roztwór kondycjonujący( 10 szt)</t>
  </si>
  <si>
    <t>Roztwór odbiałczający (5szt)</t>
  </si>
  <si>
    <t>Dzierżawa analizatora za 1 analizator</t>
  </si>
  <si>
    <t>RAZEM odczynniki + dzierżawa</t>
  </si>
  <si>
    <r>
      <t>Wymagania graniczne dla aparatu dzierżawionego</t>
    </r>
    <r>
      <rPr>
        <sz val="9"/>
        <rFont val="Arial"/>
        <family val="2"/>
      </rPr>
      <t>:</t>
    </r>
  </si>
  <si>
    <t>Niezbędna ilość przeglądów zgodnie z harmonogramem analizatora Rapidlab 348 SN 7135 rok produkcji 2007 prod. SIEMENS oraz analizatora beckup</t>
  </si>
  <si>
    <t xml:space="preserve">Szkolenia w zakresie doskonalenia pracy na analizatorze wg potrzeby użytkownika min 4 ( 60 min) na rok </t>
  </si>
  <si>
    <t>Autoryzowany, bezpłatny  serwis analizatorów własny i beckup( możliwość bezpośredniego  kontaktu z serwisem)</t>
  </si>
  <si>
    <t xml:space="preserve">Pakiet Nr 17.  Odczynniki, kontrole,kalibratory do własnego analizatora ACL TOP 300 do badań koagulologicznych wraz z dzierżawą analizatora z backupem pracującego na tych samych odczynnikach  </t>
  </si>
  <si>
    <t xml:space="preserve">usk </t>
  </si>
  <si>
    <t>Ilość op. 2 lata</t>
  </si>
  <si>
    <t>Fibrynogen met. Claussa</t>
  </si>
  <si>
    <t>Białko C aktywność</t>
  </si>
  <si>
    <t>Czynnik XII</t>
  </si>
  <si>
    <t>Czynnik XI</t>
  </si>
  <si>
    <t>Czynnik v.Willebrandta-stężęnie</t>
  </si>
  <si>
    <t>Czynnik V-Leiden (APC-R )</t>
  </si>
  <si>
    <t>Białko S stężenie wolnej frakcji</t>
  </si>
  <si>
    <t>Białko S aktywność wolnej frakcji</t>
  </si>
  <si>
    <t xml:space="preserve">D-Dimmer </t>
  </si>
  <si>
    <t>Kalibratory , kontrole i materiały zużywalne</t>
  </si>
  <si>
    <t>Kontrola normalna</t>
  </si>
  <si>
    <t>Kontrola patologiczna LOW</t>
  </si>
  <si>
    <t>Kontrola D-dimer</t>
  </si>
  <si>
    <t>Special level ctr 2</t>
  </si>
  <si>
    <t>Special control level 1</t>
  </si>
  <si>
    <t>Kontrola patologiczna LA</t>
  </si>
  <si>
    <t>Kontrola negatywna LA</t>
  </si>
  <si>
    <t>Plazma kalibracyjna</t>
  </si>
  <si>
    <t>Hemosil Rinse solution</t>
  </si>
  <si>
    <t>Hemosil Fib. Met.Claussa</t>
  </si>
  <si>
    <t>APTT SynthasiL</t>
  </si>
  <si>
    <t>Kuwety ACL TOP</t>
  </si>
  <si>
    <t>Cleaning solution (CLEAN A)</t>
  </si>
  <si>
    <t>Factor diluent</t>
  </si>
  <si>
    <t>Cleaning Agent ( CLEAN B)</t>
  </si>
  <si>
    <t>CUPS 2,0ml</t>
  </si>
  <si>
    <t>Dzierżawa  2 analizatorów</t>
  </si>
  <si>
    <t>Ogołem</t>
  </si>
  <si>
    <t>Oferent zapewni zamawiającemu bezpłatny serwis, w tym 1 przegląd aparatu zgodnie z harmonogramem) w trakcie trwania umowy</t>
  </si>
  <si>
    <t>Szkolenia w zakresie przedmiotu umowy wg potrzeby użytkownika (min.4) min. (60 min)</t>
  </si>
  <si>
    <t>Wykonawca zapewni materiał do codziennej kontroli jakości od niezależnego producenta dla następujących parametrów: PT, APTT, ATIII, TT, fibrynogenu;  stabilny po otwarciu w temp.25 °C 48 h, w dostawach jednej serii przez okres co najmniej 18 miesięcy oraz dla D-Dimerów: płynny, co najmniej 4-poziomowy, stabilny po otwarciu w temp. 2-8 °C przez 15 dni, w dostawach jednej serii przez okres co najmniej 18 miesięcy</t>
  </si>
  <si>
    <t>Pakiet Nr 18. Dostawa odczynników wraz z dzierżawą 2 analizatorów do oznaczeń hemoglobiny glikowanej metodą wysokociśnieniowej chromatografii cieczowej ( HPLC )</t>
  </si>
  <si>
    <t>Ilość ozn. na 2 lata</t>
  </si>
  <si>
    <t>Ilość op. 2lata</t>
  </si>
  <si>
    <t xml:space="preserve">Hemoglobina glikowana </t>
  </si>
  <si>
    <t>Kontrole,kalibratory, materiały zużywalne do podanej ilości testów</t>
  </si>
  <si>
    <t>w wartości odczynników</t>
  </si>
  <si>
    <t>analizator 1</t>
  </si>
  <si>
    <t>analizator 2</t>
  </si>
  <si>
    <t>Analizator nie starszy niż 2013r</t>
  </si>
  <si>
    <t>Automatyczny kompaktowy analizator do oznaczania hemoglobiny glikowanej metodą wysokociśnieniowej chromatografii cieczowej (HPLC)</t>
  </si>
  <si>
    <t>Oznaczanie hemoglobiny A1 oraz A2 w jednym teście; możliwość oznaczania hemoglobiny płodowej HbF</t>
  </si>
  <si>
    <t>Precyzja pomiaru HBA1 CV poniżej 2,5%</t>
  </si>
  <si>
    <t>Praca z próbkami pierwotnymi oraz hemolizatami umieszczonymi w tym samym statywie probówek, bez zmian ustawień analizatora. Automatyczne uwzględnianie współczynnika korekcji dla próbek rozcieńczonych</t>
  </si>
  <si>
    <t>Zwalidowany kapilarny system pobierania krwi jednego producenta - aparat i odczynniki ( zestaw pediatryczny)</t>
  </si>
  <si>
    <t>Liniowy gradient wzrastajacej siły jonowej w trakcie analizy</t>
  </si>
  <si>
    <t>Wydajność nie mniejsza niż 20 oznaczeń/godz.</t>
  </si>
  <si>
    <t>Wbudowana drukarka termiczna oraz obsługa przez ekran dotykowy</t>
  </si>
  <si>
    <t>Obsługa 10 probówek jednocześnie, możliwość rozbudowy aparatu w przypadku konieczności podniesienia przepustowości do 50 próbek wstawianych jednocześnie poprzez dodanie automatu obsługujacego dodatkowe statywy z próbkami</t>
  </si>
  <si>
    <t>Pamięć minimum 8 000 ostatnich oznaczeń wraz z prezentacją graficzną oraz danymi pacjenta ( imię, nazwisko, nr statystyczny, data urodzenia, płeć, krótki komentarz)</t>
  </si>
  <si>
    <t>Ilość oferowanych materiałów kontrolnych musi zapewnić wykonanie codziennej kontroli wszystkich parametrów :  HBA1C, HbA1, HbA2, HbF na co najmniej dwóch poziomach.</t>
  </si>
  <si>
    <t>Oprogramowanie QC obejmujące system kontroli jakości</t>
  </si>
  <si>
    <t>Analizator wyposażony w zewnętrzny komputer umożliwiający komunikację z LIS Użytkownika. Kolorowy monitor ciekłokrystaliczny,drukarka oraz zewnętrzny czytnik kodów kreskowych, z zapewnieniem materiałów zużywalnych</t>
  </si>
  <si>
    <t>Szkolenia w zakresie przedmiotu umowy wg potrzeby użytkownika -min.4 w trakcie trwania umowy</t>
  </si>
  <si>
    <t>Pakiet Nr 19.  Kontrole zewnątrz-laboratoryjne do badań laboratoryjnych na 24 miesiące</t>
  </si>
  <si>
    <t>Ilość cykli na rok</t>
  </si>
  <si>
    <r>
      <t xml:space="preserve">Kontrola międzynarodowa biochemiczna na 24 m-ce; </t>
    </r>
    <r>
      <rPr>
        <sz val="8"/>
        <rFont val="Arial"/>
        <family val="2"/>
      </rPr>
      <t>50 parametrów, oznaczenia co 2 tygodnie, możliwość elektronicznego przesyłania danych oraz zarejestrowania więcej niż jednego aparatu/kontrolę</t>
    </r>
  </si>
  <si>
    <r>
      <t xml:space="preserve">Kontrola międzynarodowa hematologiczna na 24 m-ce; </t>
    </r>
    <r>
      <rPr>
        <sz val="8"/>
        <rFont val="Arial"/>
        <family val="2"/>
      </rPr>
      <t>12 parametrów, oznaczenia co 2 tygodnie, możliwość elektronicznego przesyłania danych oraz zarejestrowania więcej niż jednego aparatu/kontrolę</t>
    </r>
  </si>
  <si>
    <r>
      <t xml:space="preserve">Kontrola międzynarodowa kardiologiczna ( płynna ) na 24 m-ce; </t>
    </r>
    <r>
      <rPr>
        <sz val="8"/>
        <rFont val="Arial"/>
        <family val="2"/>
      </rPr>
      <t>10 parametrów, oznaczenia 1 w miesiącu, możliwość elektronicznego przesyłania danych oraz zarejestrowania więcej niż jednego aparatu/kontrolę</t>
    </r>
  </si>
  <si>
    <r>
      <t xml:space="preserve">Kontrola międzynarodowa immunologiczna na 24 m-ce; </t>
    </r>
    <r>
      <rPr>
        <sz val="8"/>
        <rFont val="Arial"/>
        <family val="2"/>
      </rPr>
      <t>55 parametrów, oznaczenia co 2 tygodnie, możliwość elektronicznego przesyłania danych oraz zarejestrowania więcej niż jednego aparatu/kontrolę</t>
    </r>
  </si>
  <si>
    <r>
      <t xml:space="preserve">Kontrola międzynarodowa moczu na 24 m-ce; </t>
    </r>
    <r>
      <rPr>
        <sz val="8"/>
        <rFont val="Arial"/>
        <family val="2"/>
      </rPr>
      <t>24 parametry, oznaczenia co 2 tygodnie, możliwość elektronicznego przesyłania danych oraz zarejestrowania więcej niż jednego aparatu/kontrolę</t>
    </r>
  </si>
  <si>
    <r>
      <t xml:space="preserve">Kontrola międzynarodowa leków na 24 m-cy; </t>
    </r>
    <r>
      <rPr>
        <sz val="8"/>
        <rFont val="Arial"/>
        <family val="2"/>
      </rPr>
      <t>18 parametrów, oznaczenia co 2 tygodnie, możliwość elektronicznego przesyłania danych oraz zarejestrowania więcej niż jednego aparatu/kontrolę</t>
    </r>
  </si>
  <si>
    <r>
      <t xml:space="preserve">Kontrola międzynarodowa białek specyficznych na 24 m-ce; </t>
    </r>
    <r>
      <rPr>
        <sz val="8"/>
        <rFont val="Arial"/>
        <family val="2"/>
      </rPr>
      <t>26 parametrów, oznaczenia co 2 tygodnie, możliwość elektronicznego przesyłania danych oraz zarejestrowania więcej niż jednego aparatu/kontrolę</t>
    </r>
  </si>
  <si>
    <r>
      <t xml:space="preserve">Kontrola międzynarodowa hemoglobiny glikowanej na 24 m-ce; </t>
    </r>
    <r>
      <rPr>
        <sz val="8"/>
        <rFont val="Arial"/>
        <family val="2"/>
      </rPr>
      <t>oznaczenia 1 raz w miesiącu, możliwość elektronicznego przesyłania danych oraz zarejestrowania więcej niż jednego aparatu/kontrolę</t>
    </r>
  </si>
  <si>
    <r>
      <t xml:space="preserve">Kontrola międzynarodowa koagulologiczna i czynniki na 24m-ce; </t>
    </r>
    <r>
      <rPr>
        <sz val="8"/>
        <rFont val="Arial"/>
        <family val="2"/>
      </rPr>
      <t>16 parametrów, oznaczenia 1 raz w miesiącu, możliwość elektronicznego przesyłania danych oraz zarejestrowania więcej niż jednego aparatu/kontrolę</t>
    </r>
  </si>
  <si>
    <r>
      <t xml:space="preserve">Kontrola międzynarodowa gazometria na 24m-ce </t>
    </r>
    <r>
      <rPr>
        <sz val="8"/>
        <rFont val="Arial"/>
        <family val="2"/>
      </rPr>
      <t>10 parametrów, oznaczenia 1 raz w miesiącu, możliwość elektronicznego przesyłania danych oraz zarejestrowania więcej niż jednego aparatu/kontrolę</t>
    </r>
  </si>
  <si>
    <r>
      <t xml:space="preserve">Kontrola międzynarodowa moczu (kontrola pasków) na 24 m-ce </t>
    </r>
    <r>
      <rPr>
        <sz val="8"/>
        <rFont val="Arial"/>
        <family val="2"/>
      </rPr>
      <t>14 parametrów, oznaczenia co 2 miesiące, możliwość elektronicznego przesyłania danych oraz zarejestrowania więcej niż jednego aparatu/kontrolę</t>
    </r>
  </si>
  <si>
    <t>Kontrola z etanolem</t>
  </si>
  <si>
    <r>
      <t xml:space="preserve">Kontrola międzynarodowa do PMR na 24 m-ce </t>
    </r>
    <r>
      <rPr>
        <sz val="8"/>
        <rFont val="Arial"/>
        <family val="2"/>
      </rPr>
      <t>min.12 parametrów, oznaczenia 1 raz w m-cu …</t>
    </r>
  </si>
  <si>
    <r>
      <t xml:space="preserve">Kontrola miedzynarodowa leki immunosupresyjne na 24 m-ce </t>
    </r>
    <r>
      <rPr>
        <sz val="8"/>
        <rFont val="Arial"/>
        <family val="2"/>
      </rPr>
      <t>min. 4 parametry, oznaczenia 1 raz w m -cu możliwość elektronicznego przesyłania danych oraz zarejestrowania więcej niż jednego aparatu/kontrolę</t>
    </r>
  </si>
  <si>
    <r>
      <t>Kontrola miedzynarodowa do wirusów HIV/WZW na 24 m-ce</t>
    </r>
    <r>
      <rPr>
        <sz val="8"/>
        <rFont val="Arial"/>
        <family val="2"/>
      </rPr>
      <t xml:space="preserve"> min. 10 parametry, oznaczenia 1 raz na kwartał</t>
    </r>
  </si>
  <si>
    <r>
      <t xml:space="preserve">Kontrola miedzynarodowa do EBV na 24 m-ce </t>
    </r>
    <r>
      <rPr>
        <sz val="8"/>
        <rFont val="Arial"/>
        <family val="2"/>
      </rPr>
      <t>min. 3 parametry, oznaczenia 1 raz na kwartał</t>
    </r>
  </si>
  <si>
    <r>
      <t xml:space="preserve">Kontrola miedzynarodowa doTORCH na 24 m-ce </t>
    </r>
    <r>
      <rPr>
        <sz val="8"/>
        <rFont val="Arial"/>
        <family val="2"/>
      </rPr>
      <t>min. 12 parametry, oznaczenia 1 raz na kwartał</t>
    </r>
  </si>
  <si>
    <r>
      <t xml:space="preserve">Kontrola miedzynarodowa immunologiczna specjalistyczna I na 24 m-ce </t>
    </r>
    <r>
      <rPr>
        <sz val="8"/>
        <rFont val="Arial"/>
        <family val="2"/>
      </rPr>
      <t>min. 12 parametry, oznaczenia 1 raz w m -cu możliwość elektronicznego przesyłania danych oraz zarejestrowania więcej niż jednego aparatu/kontrolę</t>
    </r>
  </si>
  <si>
    <t>Kontrola z osmolalnością</t>
  </si>
  <si>
    <t>Dostawa zgodnie z harmonogramem kontroli</t>
  </si>
  <si>
    <t>Odczynniki od jednego producenta</t>
  </si>
  <si>
    <t>Min.2 szkolenia (60 min) związane z przedmiotem umowy w trakcie trwania umowy.</t>
  </si>
  <si>
    <t>Pakiet Nr 20 . Odczynniki, kontrole,kalibratory, materiały zuzywalne do badań hormonalnych i innych wraz z dzierzawą aparatu  przez okres 24 miesiecy dla DDL</t>
  </si>
  <si>
    <t>Tabela 1. Odczynniki</t>
  </si>
  <si>
    <t>ilosć test w op.</t>
  </si>
  <si>
    <t>estradiol</t>
  </si>
  <si>
    <t>prolaktyna</t>
  </si>
  <si>
    <t>progesteron</t>
  </si>
  <si>
    <t>DHEA-SO4</t>
  </si>
  <si>
    <t>Beta-HCG</t>
  </si>
  <si>
    <t>C-peptyd</t>
  </si>
  <si>
    <t>Insulina</t>
  </si>
  <si>
    <t>kwas foliowy</t>
  </si>
  <si>
    <t>TSH (3 generacji)</t>
  </si>
  <si>
    <t>P/ciała anty-TG</t>
  </si>
  <si>
    <t>P/ciała anty TPO</t>
  </si>
  <si>
    <t>P/ ciała  p/ Helicobacter pylori</t>
  </si>
  <si>
    <t>Hormon wzrostu</t>
  </si>
  <si>
    <t>ACTH</t>
  </si>
  <si>
    <t>Wit. B12</t>
  </si>
  <si>
    <t>FT3</t>
  </si>
  <si>
    <t>FT4</t>
  </si>
  <si>
    <t>Erytropoetyna</t>
  </si>
  <si>
    <t>IGF-1</t>
  </si>
  <si>
    <t>IgFBP3</t>
  </si>
  <si>
    <t>Androstendion</t>
  </si>
  <si>
    <t>TSI</t>
  </si>
  <si>
    <t>NT-proBNP</t>
  </si>
  <si>
    <t>Kalcytonina</t>
  </si>
  <si>
    <t>Tyreoglobulina</t>
  </si>
  <si>
    <t>anty-CCP</t>
  </si>
  <si>
    <t>na ozn.</t>
  </si>
  <si>
    <t>Razem  kalibr.i kontr.</t>
  </si>
  <si>
    <t xml:space="preserve">Dzierżawa analizatora </t>
  </si>
  <si>
    <t>Aparat o wydajności minimum 160 badań/ godzinę wraz z aparatem back-up</t>
  </si>
  <si>
    <t>Aparaty wyprodukowane nie wcześniej niż w 2010r</t>
  </si>
  <si>
    <t>Automatyczne badania metodą chemiluminescencji</t>
  </si>
  <si>
    <t>Aparat wyposażony w UPS celem podtrzymania napięcia minimum przez 30 min.</t>
  </si>
  <si>
    <t>Możliwość wykonania równocześnie minimum 10-ciu róznych parametrów z 1 próbki</t>
  </si>
  <si>
    <t>Minimum 15 pozycji odczynnikowych</t>
  </si>
  <si>
    <t>Minimum 50 pozycji na próbki z możliwoscią dostawiania</t>
  </si>
  <si>
    <t>Identyfikacja odczynnika przez analizator z automatycznym monitorowaniem jego zużycia</t>
  </si>
  <si>
    <t>Automatyczne rozcieńczanie próbki poza zakresem liniowosci</t>
  </si>
  <si>
    <t>Mozliwość zastosowania reflex testów</t>
  </si>
  <si>
    <t>Automatyczne otwieranie zestawów z odczynnikiem w rotorze- zapobieganie odparowywaniu odczynników</t>
  </si>
  <si>
    <t>Mozliwosc dostawiania próbek, kontroli, odczynników, kalibratorów w trakcie pracy analizatora</t>
  </si>
  <si>
    <t>Mozliwość zastosowania róznych rodzajów probówek z próbką</t>
  </si>
  <si>
    <t>Możliwość wykonania badań CITO bez przerywania pracy aparatu</t>
  </si>
  <si>
    <t>Kontrola jakosci-opracowanie statystyczne</t>
  </si>
  <si>
    <t>Czas potrzebny na codzienne czynności konserwacyjne (max. do 60 min.)</t>
  </si>
  <si>
    <t>Możliwość bezpośredniego telefonicznego kontaktu z serwisantem w ciagu 20 minut od wystąpienia awarii aparatu</t>
  </si>
  <si>
    <t>Wszystkie koszty związane z naprawą i okresową konserwacją (przeglądy) dzierżawionego aparatu ponosi wykonawca</t>
  </si>
  <si>
    <t>Chłodzenie odczynników w aparacie ( temp. 2-8 stopni C)</t>
  </si>
  <si>
    <t>Podłączenie do systemu komputerowego w laboratorium (transmisja dwukierunkowa) na koszt Wykonawcy</t>
  </si>
  <si>
    <t>Aparat  wyposażony w zewnętrzny: komputer, monitor, urządzenie wielofunkcyjne (fax, drukarka, skaner w jednym) drukarkę laserową i skaner kodów kreskowych do pracy w LIS Użytkownika</t>
  </si>
  <si>
    <t>Zapewnienie do drukarki oraz urządzenia wielofunkcyjnego części zużywalnych na czas trwania umowy ( toner i papier na ok. 2500 stron/m-c dla drukarki oraz papier na 500 stron/m-c dla urządzenia wielofunkcyjnego)</t>
  </si>
  <si>
    <t>Aparat doposażony w zewnętrzną chłodziarko-zamrażarkę o poj. min.220 litrów z dolnym zamrażarnikiem oraz wirówkę kątową na minimum 24 pozycje do wirowania, osiągającą nie mniej niż 3000 obrotów/min.</t>
  </si>
  <si>
    <t>Zapewnienie odpowiednich warunków pracy urzadzenia i przebiegu reakcji poprzez dostarczenie klimatyzatora o następujących parametrach: jeden klimatyzator typu SPLIT, ścienny o mocy do 10KW lub dwa klimatyzatory o mocy 5KW, służące do pracy całorocznej z funkcją chłodzenia i grzania</t>
  </si>
  <si>
    <t>Wszystkie aparaty muszą być  po generalnym odnowieniu, z gwarancją na naprawy przez cały okres trwania umowy</t>
  </si>
  <si>
    <t>Zapewnienie na koszt Wykonawcy uczestnictwa w międzynarodowej kontroli jakosci BIORAD dla obu aparatów w kolejnych cyklach kontroli na cały czas trwania umowy z częstotliwością minimum 1 raz w miesiącu na wszystkie dostępne produkty, dostawę materiału kontrolnego , opracowania wyników, certyfikaty uczestnictwa</t>
  </si>
  <si>
    <t>Serwis analizatorów z czasem reakcji 24 godz. od zgłoszenia awarii przez zamawiającego, a w przypadku nieskutecznej naprawy wymiana  analizatora w ciągu 72 godz.</t>
  </si>
  <si>
    <t>Wykonawca  zapewni tace do urządzenia preanalitycznego w ilości niezbędnej do zabezpieczenia współpracy analizatorów z systemem preanalitycznym.</t>
  </si>
  <si>
    <t>Pakiet Nr 5. Dostawa odczynników i materiałów zużywalnych  do oznaczeń leków, hormonów, białek z dzierżawą analizatora głównego i zapasowego</t>
  </si>
  <si>
    <t>Ilość zamawiana op na 2 lata</t>
  </si>
  <si>
    <t>hematologia na 2 lata</t>
  </si>
  <si>
    <t>Ozn. razem 2lata</t>
  </si>
  <si>
    <t>Cyklosporyna</t>
  </si>
  <si>
    <t xml:space="preserve">Gentamycyna </t>
  </si>
  <si>
    <t>Digoxyna</t>
  </si>
  <si>
    <t>abbott</t>
  </si>
  <si>
    <t>Sirolimus</t>
  </si>
  <si>
    <t>Amikacyna</t>
  </si>
  <si>
    <t>Paracetamol</t>
  </si>
  <si>
    <t>DHEASO4</t>
  </si>
  <si>
    <t>beck</t>
  </si>
  <si>
    <t>TSH</t>
  </si>
  <si>
    <t>Wolne T4</t>
  </si>
  <si>
    <t>Wolne T3</t>
  </si>
  <si>
    <t>Anty TPO</t>
  </si>
  <si>
    <t>Anty TG</t>
  </si>
  <si>
    <t>Troponina I</t>
  </si>
  <si>
    <t>Mioglobina</t>
  </si>
  <si>
    <t>Parathormon</t>
  </si>
  <si>
    <t>total HCG</t>
  </si>
  <si>
    <t>SHBG</t>
  </si>
  <si>
    <t>IgE</t>
  </si>
  <si>
    <t>kortyzol</t>
  </si>
  <si>
    <t>Testosteron</t>
  </si>
  <si>
    <t>becman immulait</t>
  </si>
  <si>
    <t>Prolaktyna</t>
  </si>
  <si>
    <t>Progesteron</t>
  </si>
  <si>
    <t>Estradiol</t>
  </si>
  <si>
    <t>LH</t>
  </si>
  <si>
    <t>FSH</t>
  </si>
  <si>
    <t>Homocysteina</t>
  </si>
  <si>
    <t>PSA</t>
  </si>
  <si>
    <t>PSA free</t>
  </si>
  <si>
    <t>NtproBNP</t>
  </si>
  <si>
    <t>immulait</t>
  </si>
  <si>
    <t>Testy do oceny zwłóknienia wątroby</t>
  </si>
  <si>
    <t xml:space="preserve">Witamina D </t>
  </si>
  <si>
    <t>i becman?</t>
  </si>
  <si>
    <t>BNP</t>
  </si>
  <si>
    <t xml:space="preserve"> Wykonawca dostarczy kontrole, kalibratory, materiały zużywalne do podanej ilości testów</t>
  </si>
  <si>
    <t>Razem Odczynniki i kontrole i kalibratory</t>
  </si>
  <si>
    <t>ilość m-c</t>
  </si>
  <si>
    <t>Nr aparatu</t>
  </si>
  <si>
    <t>Dzierżawa analizator 1</t>
  </si>
  <si>
    <t>Dzierżawa analizator 2</t>
  </si>
  <si>
    <t>Dzierżawa analizatorów razem</t>
  </si>
  <si>
    <t>Ogółem</t>
  </si>
  <si>
    <t>Warunki graniczne analizatorów:</t>
  </si>
  <si>
    <t>Dwa analizatory fabrycznie nowe, rok produkcji 2017/2018r, o wydajnosci minimum 200 testów/ godz. każdy</t>
  </si>
  <si>
    <t>Wszystkie badania wykonywane na pokładzie zaoferowanych analizatorów. Zamawiający nie wyraża zgody na wykonywanie  oznaczeń poza Laboratorium USK. Oferent samodzielnie dokonuje rozdziału testów na oferowane analizatory.</t>
  </si>
  <si>
    <t>Możliwość oznaczania badań pilnych: Troponiny I, TSH, fT3, fT4, na obu analizatorach.</t>
  </si>
  <si>
    <t>Automatyczne zlecanie i wykonywanie rozcieńczeń dla próbek powyzej zakresu pomiarowego na obu analizatorach.</t>
  </si>
  <si>
    <t>Wbudowany detektor skrzepu próbki</t>
  </si>
  <si>
    <t>Pomiar i odczyt reakcji immunochemicznej w jednorazowej kuwecie</t>
  </si>
  <si>
    <t>Dostawianie odczynników bez przerywania pracy analizatora, bez wprowadzania go w tryb pauzy-dla obu analizatorów</t>
  </si>
  <si>
    <t>Bezpośrednie oznaczanie leków immunosupresyjnych w próbce pierwotnej bez obróbki wstępnej.</t>
  </si>
  <si>
    <t>Automatyczne, mycie dzienne analizatorów na zlecenie Operatora</t>
  </si>
  <si>
    <t>Instrukcja obsługi w języku polskim dla obu analizatorów dostarczona wraz z systemem</t>
  </si>
  <si>
    <t xml:space="preserve">Podłączenie analizatorów do istniejącego w laboratorium systemu informatycznego </t>
  </si>
  <si>
    <t>Reakcja serwisu w ciągu godziny od zgłoszenia telefonicznego awarii.Podjęcie naprawy analizatorów w ciągu max 12h od zgłoszenia.Bezpośredni kontakt z serwisem od poniedziałku do soboty w wyłączeniem niedziel i świąt ustawowych. Podać sposób kontaktu bezpośredniego z Działem Serwisowym - telefon,mail.</t>
  </si>
  <si>
    <t>Warunki graniczne testów:</t>
  </si>
  <si>
    <t>Prokalcytonina oznaczana metodą Bramhsa</t>
  </si>
  <si>
    <t xml:space="preserve">Troponina I wysokoczuła, charakteryzujaca się nieprecyzją poniżej 10% przy wartości stężenia przyjętej dla 99 percentyla zdrowej populacji </t>
  </si>
  <si>
    <t>Minimun 4 szkolenia produktowe w czasie trwania umowy ( kazde minimum 60 min.)</t>
  </si>
  <si>
    <t>ROZDZIAŁ VII FORMULARZE CENOWE</t>
  </si>
  <si>
    <t xml:space="preserve">    Pakiet Nr 1.Drobny sprzęt do badań  laboratoryjnych dla DDL</t>
  </si>
  <si>
    <t>.........................................................</t>
  </si>
  <si>
    <t xml:space="preserve">  (pieczęć Wykonawcy)</t>
  </si>
  <si>
    <t>..............................................................................................................................</t>
  </si>
  <si>
    <t xml:space="preserve">                                                                                                                                                                             (data i podpis upełnomocnionego przedstawiciela  Wykonawcy)</t>
  </si>
  <si>
    <t>................................................................................................</t>
  </si>
  <si>
    <t xml:space="preserve">   (data i podpis upełnomocnionego przedstawiciela  Wykonawcy</t>
  </si>
  <si>
    <t>(data i podpis upełnomocnionego przedstawiciela  Wykonawcy)</t>
  </si>
  <si>
    <t xml:space="preserve">   (data i podpis upełnomocnionego przedstawiciela  Wykonawcy)</t>
  </si>
  <si>
    <t xml:space="preserve">                          ................................................................................................</t>
  </si>
  <si>
    <t>Ilość pasków ładowanych jednorazowo min. 300 z możliwością ciągłego doładowywania bez konieczności przerywania pracy aparatu</t>
  </si>
  <si>
    <t>Stabilność testów po załadowaniu min. 5 dni</t>
  </si>
  <si>
    <t>Minimum trzykrotny pomiar każdego pola z zastosowaniem trzech długości fal</t>
  </si>
  <si>
    <t>Podajnik automatyczny na min.60 próbek ładowanych jednorazowo z możliwością doładowania w trakcie pracy</t>
  </si>
  <si>
    <t>Podajnik automatyczny z czytnikiem kodów kreskowych</t>
  </si>
  <si>
    <t>Możliwość bezpośredniego połączenia aparatu z automatycznym analizatorem osadu moczu, umożliwiający sterowanie obydwoma analizatorami z poziomu jednego ekranu operatora oraz bez konieczności przenoszenia próbek między aparatami</t>
  </si>
  <si>
    <t>Wbudowana baza danych na min. 10 000 wyników pacjentów</t>
  </si>
  <si>
    <t>Wykonawca dostarczy zestaw komputerowy zewnętrzny do programu LIS użytkownika na czas trwania umowy</t>
  </si>
  <si>
    <t>Autoryzowany,bezpłatny serwis w trakcie trwania umowy</t>
  </si>
  <si>
    <t>Przegląd aparatu  zgodnie z harmonogramem w  czasie trwania umowy</t>
  </si>
  <si>
    <t>Min.2 szkolenia  (60 min) związane z przedmiotem umowy w trakcie trwania umowy.</t>
  </si>
  <si>
    <r>
      <t xml:space="preserve">Wykonawca zapewni i ujmie w kalkulacji materiał do codziennej kontroli jakości od niezależnego producenta dla oznaczanych parametrów:  glukoza, ciała ketonowe, urobilinogen,  białko, ciężar właściwy, azotyny, leukocyty, krew, pH,   osad (LWBC, RBC, kryształy), stabilny po otwarciu w temp. 2-25 </t>
    </r>
    <r>
      <rPr>
        <sz val="10"/>
        <rFont val="Arial"/>
        <family val="2"/>
      </rPr>
      <t>°C 30 dni dla w/w parametrów, w dostawach jednej serii przez okres co najmniej 18 miesięcy</t>
    </r>
  </si>
  <si>
    <t>Wykonawca dostarczy mini czytnik pasków kompatybilny z analizatorem elementów upostaciowanych moczu IQ200 ( własność Zamawiajacego)</t>
  </si>
  <si>
    <t xml:space="preserve">Pakiet Nr 8. Odczynniki, kontrole do własnego analizatora hematologicznego SYSMEX XT-2000i </t>
  </si>
  <si>
    <t>Ilość zam. op na 2 lata</t>
  </si>
  <si>
    <t>w umowie było</t>
  </si>
  <si>
    <t>Cellclean 50 ml</t>
  </si>
  <si>
    <t>Cellpack 20 l</t>
  </si>
  <si>
    <t>Stromatolyser -   FB 5l</t>
  </si>
  <si>
    <t>Stromatolyser - 4DL 5l</t>
  </si>
  <si>
    <t>Stromatolyser - 4DS 3x42 ml</t>
  </si>
  <si>
    <t>Sulfolyser 5l</t>
  </si>
  <si>
    <t>Retsearch II (Diluent 1l&amp;Dye 12ml)</t>
  </si>
  <si>
    <t xml:space="preserve">Krew kontrolna e-CHECK (XE)  1x4,5 ml </t>
  </si>
  <si>
    <t>fiolka</t>
  </si>
  <si>
    <t>Oryginalne odczynniki i materiały kontrolne pochodzące od jednego producenta</t>
  </si>
  <si>
    <t xml:space="preserve">Oferowane odczynniki muszą być zgodne z instrukcja obsługi analizatora SYSMEX XT2000i </t>
  </si>
  <si>
    <t>Wszystkie odczynniki nie mogą zawierać nawet śladowych ilości cyjanków (oświadczenia i karty charakterystyk dla oferowanych reagentów)- dostarczone z pierwszą dostawą)</t>
  </si>
  <si>
    <r>
      <t>Wykonawca zapewni Zamawiającemu bezpłatny dostęp  do oryginalnych fabrycznie nowych części zamiennych oraz do autoryzowanego przeszkolonego przez producentów analizatorów serwisu(poświadczenie  przebytych szkoleń wszystkich analizatorach certyfikatami - nie starsze niż z 2015r :w tym  dwie wizyty do analizatora</t>
    </r>
    <r>
      <rPr>
        <sz val="9"/>
        <color indexed="25"/>
        <rFont val="Arial"/>
        <family val="2"/>
      </rPr>
      <t>,</t>
    </r>
    <r>
      <rPr>
        <sz val="9"/>
        <rFont val="Arial"/>
        <family val="2"/>
      </rPr>
      <t xml:space="preserve"> dojazdy i robociznę w nieograniczonej ilości godzin - zgodnie ze wszystkimi procedurami producenta.) .Wykonawca zapewni wykonanie przeglądów technicznych analizatora SYSMEX XT-2000i , SN 11786, rok produkcji 2003, produkcji Sysmex </t>
    </r>
  </si>
  <si>
    <t xml:space="preserve"> Wymagana utylizacja opakowań  zgodnie z ustawą </t>
  </si>
  <si>
    <t>Szkolenia w zakresie przedmiotu umowy wg potrzeby użytkownika -min.1 (60 min)</t>
  </si>
  <si>
    <t>Bezpośredni kontakt z serwisem</t>
  </si>
  <si>
    <t>Pakiet Nr 9. Odczynniki, kontrole do własnych automatycznych analizatorów do barwienia preparatów hematologicznych RAL-Stainer wraz z dzierżawą aparatu zapasopwego</t>
  </si>
  <si>
    <t>KIT RAL STAINER MCDH</t>
  </si>
  <si>
    <t>Ilość m-c</t>
  </si>
  <si>
    <t>Dzierżawa analizatora zapasoweg do barwienia preparatów</t>
  </si>
  <si>
    <t>Wszystkie zaoferowane odczynniki muszą być zgodne z instrukcją użytkowania analizatora RAL-Stainer</t>
  </si>
  <si>
    <t>Wykonawca zapewni analizator zapasowy pracujący na tych samych odczynnikach</t>
  </si>
  <si>
    <t>Wykonawca zapewni dostęp do autoryzowanego serwisu producenta i części zamiennych</t>
  </si>
  <si>
    <t>Wykonawca zapewni wymagane  bezpłatne przeglądy zgodnie z zaleceniami producenta</t>
  </si>
  <si>
    <t>Wykonawca zapewni bezpośredni kontakt z serwisem</t>
  </si>
  <si>
    <t>Wykonawca zapewni 2 szkolenia ( min. 60 min.) z zakresu przedmiotu umowy</t>
  </si>
  <si>
    <t>Pakiet Nr 10. Odczynniki, kontrole do własnych dwóch analizatorów hematologicznych SYSMEX XN-2000 [RET/ PLT-F]/BF -wraz dzierżawą analizatora zapasowego</t>
  </si>
  <si>
    <t>USK</t>
  </si>
  <si>
    <t>dor.</t>
  </si>
  <si>
    <t>CELLPACK – DCL 20 l</t>
  </si>
  <si>
    <t>CELLPACK – DFL 2 X 1,5 l</t>
  </si>
  <si>
    <t>SULFOLYSER 5l</t>
  </si>
  <si>
    <t>LYSERCELL WNR 5l</t>
  </si>
  <si>
    <t>LYSERCELL WDF 5l</t>
  </si>
  <si>
    <t>FLUOROCELL WNR 2 x 82 ml</t>
  </si>
  <si>
    <t>FLUOROCELL WDF 2 x 42 ml</t>
  </si>
  <si>
    <t>FLUOROCELL RET 2 x 12 ml</t>
  </si>
  <si>
    <t>FLUOROCELL PLT 2 x 12 ml</t>
  </si>
  <si>
    <t>XN CHECK set 1x3x3,0 ml</t>
  </si>
  <si>
    <t>XN CHECK BF set 1x2x3,0 ml</t>
  </si>
  <si>
    <t>Cellclean ( 50 ml )</t>
  </si>
  <si>
    <t>jm.</t>
  </si>
  <si>
    <t>Dzierżawa hematologicznego analizatora zapasoweg</t>
  </si>
  <si>
    <t>Ogółem odczynniki i dzierżawa</t>
  </si>
  <si>
    <t>Technologia aparatu zapasowego identyczna z obecnie posiadanymi analizatorami</t>
  </si>
  <si>
    <t xml:space="preserve">Wszystkie zaoferowane odczynniki oraz krew kontrolna muszą być zgodne z instrukcją użytkowania analizatora SYSMEX XN-2000[RET/PLT-F] BF. </t>
  </si>
  <si>
    <t>Analizator zapasowy oznaczający automatycznie parametry retikulocytarne : RET #,%,RET- He,LFR,MFR,HFR</t>
  </si>
  <si>
    <t>Analizator zapasowy wyposażony w osobny tryb do oznaczania płynów z jam ciala( płyn surowiczy,maziowy,PMR) bez żadnych dodatkowych procedur, poza tą , która jest stosowana w rutynowych oznaczeniach hematologicznych. Minimalne parametry raportowane na wyniku: WBC - BF, RBC- BF, MN ( %,#), PMN (%, #)</t>
  </si>
  <si>
    <t>Analizatopr zapasowy wyposażony w osobny kanał do oznaczania płytek metodą fluorescencji wraz z raportowaniem na wyniku: PLT-F i PF %</t>
  </si>
  <si>
    <t>Szkolenia w zakresie przedmiotu umowy wg potrzeby użytkownika -min 4 ( 1 godzinne)w czasie trwania umowy</t>
  </si>
  <si>
    <t>Zamawiający wymaga przeprowadzenia bezpłatnych przeglądów serwisowych oraz interwencji w przypadku awarii  zgodnie z zaleceniami producenta w zakresie dojazdu oraz pracy inżyniera serwisu</t>
  </si>
  <si>
    <t>Pakiet Nr 11.  Odczynniki, kontrole,kalibratory do własnego analizatora BCS  do badań koagulologicznych z dzierżawą analizatora pracującego na tych samych odczynnikach dla DDL</t>
  </si>
  <si>
    <t>Ilość zamawiana op 2 lata</t>
  </si>
  <si>
    <t>razem 2lata</t>
  </si>
  <si>
    <t>ilość ozn. na 2 lata</t>
  </si>
  <si>
    <t>ilość op. na 2 lata</t>
  </si>
  <si>
    <t>Czas protrombinowy</t>
  </si>
  <si>
    <t>APTT</t>
  </si>
  <si>
    <t>Fibrynogen</t>
  </si>
  <si>
    <t>Czas trombinowy</t>
  </si>
  <si>
    <t>Antytrombina III</t>
  </si>
  <si>
    <t>Białko C</t>
  </si>
  <si>
    <t>Czynnik V</t>
  </si>
  <si>
    <t xml:space="preserve">Czynnik v.Willebrandta-aktywność </t>
  </si>
  <si>
    <t>Test skryningowy na trombofilię</t>
  </si>
  <si>
    <t>Fibrynogen kalibrator</t>
  </si>
  <si>
    <t>Control Plasma N</t>
  </si>
  <si>
    <t>Control Plasma P</t>
  </si>
  <si>
    <t>Pro C Control Plasma</t>
  </si>
  <si>
    <t>Standard Human Plasma</t>
  </si>
  <si>
    <t>Imidazol Buffer</t>
  </si>
  <si>
    <t>Calcium Chloride Sol.</t>
  </si>
  <si>
    <t>APTT czynnik VIII</t>
  </si>
  <si>
    <t>Czynnik VIII</t>
  </si>
  <si>
    <t>Czynnik VII</t>
  </si>
  <si>
    <t>brak w umowie</t>
  </si>
  <si>
    <t>werfen</t>
  </si>
  <si>
    <t>Czynnik IX</t>
  </si>
  <si>
    <t>Czynnik X</t>
  </si>
  <si>
    <t>Czynnik XIII</t>
  </si>
  <si>
    <t>Lupus antycoagulant (LA) skryning</t>
  </si>
  <si>
    <t xml:space="preserve"> (LA) skryning kontrola patologiczna wysoka</t>
  </si>
  <si>
    <t>Lupus antycoagulant - test potw.</t>
  </si>
  <si>
    <t xml:space="preserve">Białko S stężenie </t>
  </si>
  <si>
    <t>Białko S aktywność wolnej frakcji  ( procent aktywności)</t>
  </si>
  <si>
    <t>Washing solution</t>
  </si>
  <si>
    <t>BC Validation Kit</t>
  </si>
  <si>
    <t>BCS Cuvette Rotors</t>
  </si>
  <si>
    <t>Cleaner SCS</t>
  </si>
  <si>
    <t>D-Dimmer Innovance</t>
  </si>
  <si>
    <t>D-Dimmer Controls</t>
  </si>
  <si>
    <t>WF Ag</t>
  </si>
  <si>
    <t>Bufor Veronalowy Ovrena</t>
  </si>
  <si>
    <t>172 MY I HEMAT.  liczone 35000/300</t>
  </si>
  <si>
    <t>Terralin protect</t>
  </si>
  <si>
    <t>Aktywność heparyny Anty Xa</t>
  </si>
  <si>
    <t>rivaroxaban</t>
  </si>
  <si>
    <t>dabigatran</t>
  </si>
  <si>
    <t>Kontrola i kalibrator do anty Xa</t>
  </si>
  <si>
    <t>ustalą czy jest w procedurz</t>
  </si>
  <si>
    <t xml:space="preserve">Kontrola i kalibrator rivaroxaban  </t>
  </si>
  <si>
    <t>Kontrola i kalibrator dabigatran</t>
  </si>
  <si>
    <r>
      <t>Dzierżawa</t>
    </r>
    <r>
      <rPr>
        <sz val="8"/>
        <rFont val="Arial"/>
        <family val="2"/>
      </rPr>
      <t xml:space="preserve"> analizatora koagulologicznego pracującego na tych samych odczynnikach co analizator podstawowy BCS o wydajności nie mniejszej niż 100 testów/godz.</t>
    </r>
  </si>
  <si>
    <t>ogółem</t>
  </si>
  <si>
    <t xml:space="preserve">Wymagania graniczne: </t>
  </si>
  <si>
    <t>Oferent zapewni zamawiającemu bezpłatny serwis, w tym przeglądy aparatu podstawowego i zapasowego (zgodnie z harmonogramem) w trakcie trwania umowy</t>
  </si>
  <si>
    <t xml:space="preserve">Wymagana utylizacja opakowań  zgodnie z ustawą </t>
  </si>
  <si>
    <t>Szkolenia w zakresie przedmiotu umowy wg potrzeby użytkownika min.3 (po 60 min) na rok</t>
  </si>
  <si>
    <t>Odczynniki o terminie ważności nie krótszym niż 6 miesięcy</t>
  </si>
  <si>
    <t>Oryginalne odczynniki ,kalibratory i materiały kontrolne- całkowicie kompatybilne z posiadanym głównym analizatorem</t>
  </si>
  <si>
    <t xml:space="preserve">Oferowane odczynniki muszą być zgodne z instrukcją źródłową analizatora BCS  </t>
  </si>
  <si>
    <t>Technologia aparatu zapasowego identyczna z posiadanym analizatorem: możliwość wykonywania jednocześnie pomiarów metodami: wykrzepialną na zasadzie optycznej, chromogenną i immunologiczną z zastosowaniem metody mikro</t>
  </si>
  <si>
    <t>Ilość oznaczanych parametrów musi być identyczna z obecnie posiadanym analizatorem</t>
  </si>
  <si>
    <t>Wydajność analizatora zapasowego min. 300 oznaczeń PT+APTT/godz.</t>
  </si>
  <si>
    <t>Parametry osocza kontrolnego wczytywane do analizatora za pomocą nośnika elektronicznego; analizator musi być wyposażony w port komunikacyjny akceptujący taki nośnik</t>
  </si>
  <si>
    <t>Jeden rodzaj osocza kontrolnego obejmującego wszystkie wymagane parametry: PT, APTT, Fibrynogen, TT, Antytrombina III, Białko C, Czynniki krzepnięcia, Czynnik vW aktywność, WF Ag, stężenie wolnej frakcji białka S, możliwość wymiennego stosowania materiałów kontrolnych między analizatorem głównym i zapasowym</t>
  </si>
  <si>
    <t>Wyposażenie jednostki sterującej (komputera) analizatora w kolorowy monitor ciekłokrystaliczny, UPS, drukarkę i zewnętrzny czytnik kodów kreskowych</t>
  </si>
  <si>
    <t>Wyposażenie analizatora w zewnętrzny zestaw komputerowy (komputer, drukarka, monitor, klawiatura) pozwalający na podłączenie do LIS Użytkownika wraz z dostawą na koszt oferenta matertiałów zużywalnych (tonery)</t>
  </si>
  <si>
    <t>Podłączenie analizatora do LIS użytkownika na koszt oferenta</t>
  </si>
  <si>
    <t>Minimum 35 miejsc na odczynniki, w tym co najmniej 20 miejsc chłodzonych</t>
  </si>
  <si>
    <t>Identyfikacja odczynników, kontroli i próbek badanych za pomocą kodów kreskowych</t>
  </si>
  <si>
    <t>Swobodny dostęp do probówek po rozpipetowaniu w trakcie pracy, możliwość jednoczesnego doładowywania odczynników,próbek, kuwet w trakcie pracy analizatora</t>
  </si>
  <si>
    <t>Możliwość przekwalifikowania badanej próbki w trakcie pracy w tryb CITO</t>
  </si>
  <si>
    <t>Tromboplastyna ludzka lub rekombinowana o ISI zbliżonym do 1 ( +/- 0,1)</t>
  </si>
  <si>
    <t>Zakres rozcieńczeń min. 1 : 1200</t>
  </si>
  <si>
    <t>Automatyczne monitorowanie poziomu odczynników; ukośne ustawienie butelek z odczynnikiem</t>
  </si>
  <si>
    <t xml:space="preserve">Pakiet Nr 12. Odczynniki do własnych  analizatorów funkcji płytek PFA z dzierżawą analizatora zapasowego </t>
  </si>
  <si>
    <t>Razem na 2 lata</t>
  </si>
  <si>
    <t>15 psk</t>
  </si>
  <si>
    <t xml:space="preserve">na 2 </t>
  </si>
  <si>
    <t>PFA - 100 CoLL/Epi Test cart.</t>
  </si>
  <si>
    <t>PFA - 100 CoLL/ADPTest cart.</t>
  </si>
  <si>
    <t>PFA - 100 CoLL/P2Y Test cart.</t>
  </si>
  <si>
    <t>PFA - 100 TRIGGER SOLUTION</t>
  </si>
  <si>
    <t>PFA - 100 PRINTER RIBBON</t>
  </si>
  <si>
    <t>PFA - 100 CLEANING PADS</t>
  </si>
  <si>
    <t>PFA – 100 PRIMING CARTRIGE</t>
  </si>
  <si>
    <t>PFA - 100 VACCUM TEST CUPS</t>
  </si>
  <si>
    <t xml:space="preserve">Dzierżawa </t>
  </si>
  <si>
    <t>jm</t>
  </si>
  <si>
    <r>
      <t>Dzierżawa</t>
    </r>
    <r>
      <rPr>
        <sz val="8"/>
        <rFont val="Arial"/>
        <family val="2"/>
      </rPr>
      <t xml:space="preserve"> analizatora pracującego na tych samych odczynnikach co analizator podstawowy PFA</t>
    </r>
  </si>
  <si>
    <r>
      <t>Wymagania graniczne</t>
    </r>
    <r>
      <rPr>
        <sz val="12"/>
        <rFont val="Arial"/>
        <family val="2"/>
      </rPr>
      <t>:</t>
    </r>
  </si>
  <si>
    <t>Autoryzowany, bezpłatny serwis ( w tym niezbędna ilość przeglądów zgodnie z zaleceniami producenta). Serwis analizatora PFA  SN.02623 , rok produkcji : 2006, producent DADE BEHRING będącego własnością zamawiającego.</t>
  </si>
  <si>
    <t>Szkolenia w zakresie doskonalenia pracy na analizatorze wg potrzeby użytkownika ( min.3)  (60 min)</t>
  </si>
  <si>
    <t>Możliwość bezpośredniego  kontaktu z serwisem</t>
  </si>
  <si>
    <t xml:space="preserve">Pakiet Nr 13. Dostawa odczynników i materiałów eksploatacyjnych do badań biochemicznych i immunochemicznych wraz z dzierżawą 3 zintegrowanych systemów immunobiochemicznych umożliwiajacego wykonanie badań pilnych z jednej próbki i wolnostojącego zapasowego  systemu immunochemicznego oraz systemu alikwotującego z sortowaniem próbki. </t>
  </si>
  <si>
    <t>ilość testów na 2 lata</t>
  </si>
  <si>
    <t>testy</t>
  </si>
  <si>
    <t>op.</t>
  </si>
  <si>
    <t>ANA ( szkiełko z 10 polami reakcyjnymi)</t>
  </si>
  <si>
    <t>Gliadyna IgA</t>
  </si>
  <si>
    <t>Gliadyna IgG</t>
  </si>
  <si>
    <t>Herpes simplex virus 1/2 IgG</t>
  </si>
  <si>
    <t>Herpes simplex virus 1/2 IgM</t>
  </si>
  <si>
    <t>ICA (szkiełko z 3 polami reakcyjnymi)</t>
  </si>
  <si>
    <t xml:space="preserve">ICA/GAD </t>
  </si>
  <si>
    <t>P/ciała p/plemnikowe</t>
  </si>
  <si>
    <t>Test combi (ANA,ASMA,LKM-1)</t>
  </si>
  <si>
    <t>ASMA</t>
  </si>
  <si>
    <t>Koniugat IgG</t>
  </si>
  <si>
    <t>Fiolka 6ml</t>
  </si>
  <si>
    <t>6 ml</t>
  </si>
  <si>
    <t>Koniugat IgA</t>
  </si>
  <si>
    <t>Transglutaminaza IgA</t>
  </si>
  <si>
    <t>Transglutaminaza IgG</t>
  </si>
  <si>
    <t>GAD</t>
  </si>
  <si>
    <t>IA-2</t>
  </si>
  <si>
    <t>Cardiolipin IgG</t>
  </si>
  <si>
    <t>Cardiolipin IgM</t>
  </si>
  <si>
    <t>Beta-2-glikoproteina I IgG</t>
  </si>
  <si>
    <t>Beta-2-glikoproteina I IgM</t>
  </si>
  <si>
    <t>pANCA (MPO)</t>
  </si>
  <si>
    <t>cANCA (PR3)</t>
  </si>
  <si>
    <t>dsDNA</t>
  </si>
  <si>
    <t>Mycoplasma pneumoniae IgA</t>
  </si>
  <si>
    <t>Mycoplasma pneumoniae IgM</t>
  </si>
  <si>
    <t>Mycoplasma pneumoniae IgG</t>
  </si>
  <si>
    <t>Chlamydia pneumoniae IgA</t>
  </si>
  <si>
    <t>Chlamydia pneumoniae IgG</t>
  </si>
  <si>
    <t>Chlamydia pneumoniae IgM</t>
  </si>
  <si>
    <t>Saccharomyces cerevisiae IgA</t>
  </si>
  <si>
    <t>Saccharomyces cerevisiae IgG</t>
  </si>
  <si>
    <t>Borrelia +VlsE IgG</t>
  </si>
  <si>
    <t>Borrelia IgM</t>
  </si>
  <si>
    <t>Borrelia +VlsE PMR IgG* (zestaw kontroli)</t>
  </si>
  <si>
    <t>Borrelia +VlsE PMR IgM* (zestaw kontroli)</t>
  </si>
  <si>
    <t>SLA/LP</t>
  </si>
  <si>
    <t>AMAM2</t>
  </si>
  <si>
    <t>LC-1</t>
  </si>
  <si>
    <t>LKM-1</t>
  </si>
  <si>
    <t>GAF 3XIgA</t>
  </si>
  <si>
    <t>GAF 3XIgG</t>
  </si>
  <si>
    <t>Anty - Sa</t>
  </si>
  <si>
    <t>Anty - GBM</t>
  </si>
  <si>
    <t>Anty czynnik wewnetrzny</t>
  </si>
  <si>
    <t>ANA Profil</t>
  </si>
  <si>
    <t>Profil wątrobowy- 14 antygenów</t>
  </si>
  <si>
    <r>
      <t>Borrelia Westernblot IgG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RN-AT</t>
    </r>
  </si>
  <si>
    <t>Borrelia Westernblot IgM advanced RN-AT</t>
  </si>
  <si>
    <t>Sclerosis Profil</t>
  </si>
  <si>
    <t>Myositis Profil 3</t>
  </si>
  <si>
    <t>Profil neurologiczny</t>
  </si>
  <si>
    <t>Panel alergologiczny pediatryczny, pokarmowy  lub wziewny</t>
  </si>
  <si>
    <t xml:space="preserve">Panel testowy do oznaczaniaprofili alergologicznych zaw. orzeszki ziemne </t>
  </si>
  <si>
    <t>Panel testowy do oznaczaniaprofili alergologicznych zaw. Białka mleka</t>
  </si>
  <si>
    <t>końcówki karbonowe pipetujące 300ul</t>
  </si>
  <si>
    <t>szt</t>
  </si>
  <si>
    <t>10x96</t>
  </si>
  <si>
    <t>końcówki karbonowe pipetujące 1100 ul</t>
  </si>
  <si>
    <t>Płyty do rozcieńczania surowic</t>
  </si>
  <si>
    <t>Endomysium IgA</t>
  </si>
  <si>
    <t>Endomysium IgG</t>
  </si>
  <si>
    <t>Bufor czyszczący do podanej ilości testów</t>
  </si>
  <si>
    <t>Dzierżawy</t>
  </si>
  <si>
    <t>Dzierżawa sprzętu do automatycznej inkubacji testów immunoenzymatycznych i immunofluorescencji pośredniej</t>
  </si>
  <si>
    <t>Dzierżawa sprzętu do automatycznej inkubacji z programem do elektronicznej oceny i archiwizacji wyników testów immunoblot z urządzeniem skanującym oraz półautomat do taestów paskowych jako backup.</t>
  </si>
  <si>
    <t>Dzierżawa urządzenie do mikroskopii fluorescencyjnej wraz z kamerą</t>
  </si>
  <si>
    <t xml:space="preserve">Ogółem </t>
  </si>
  <si>
    <t>Warunki graniczne – dla automatycznego analizatora do technik ELISA</t>
  </si>
  <si>
    <t>System w pełni otwarty</t>
  </si>
  <si>
    <t>Załadunek do 7 płyt mikrotitracyjnych (Możliwość kombinowania wielu różnych parametrów podczas jednej inkubacji)</t>
  </si>
  <si>
    <t xml:space="preserve">Całkowicie zautomatyzowany przebieg inkubacji od momentu załadowania próbek do zakończenia badania. </t>
  </si>
  <si>
    <t>Identyfikacja i lokalizacja poprzez kody, automatyczne skanowanie podczas wstawiania odczynników</t>
  </si>
  <si>
    <t>Materiały zużywalne: końcówki karbonowe o pojemności 300 i 1100 mikrolitrów, płyty do rozcieńczania odczynników (rozcieńczanie surowic i odczynników na płytach, nie w probówkach)</t>
  </si>
  <si>
    <t>Obszar roboczy dla 4 płyt mikrotitracyjnych</t>
  </si>
  <si>
    <t>Funkcje pamięci zużycia końcówek na stojaku</t>
  </si>
  <si>
    <t>Zakres pomiaru 400-700 nm</t>
  </si>
  <si>
    <t>Czas odczytu poniżej 15 sek. / płytkę</t>
  </si>
  <si>
    <t>Fltry o długości fali: 405 nm, 450 nm, 492 nm, 570 nm, 620 nm, 690 nm</t>
  </si>
  <si>
    <t>Moduł pipetujący dla jednorazowych końcówek</t>
  </si>
  <si>
    <t>Wykrywanie poziomu cieczy</t>
  </si>
  <si>
    <t>Rozpoznanie typu końcówki, mieszanie, funkcja wielokrotnego dozowania cieczy</t>
  </si>
  <si>
    <t>4 ogrzewane inkubatory z funkcją wytrząsania, 4 inkubatory pracujące w temperaturze pokojowej</t>
  </si>
  <si>
    <t>Zakres temp. 20-56 stopni C</t>
  </si>
  <si>
    <t>Możliwość użycia do 3 buforów płuczących</t>
  </si>
  <si>
    <t>Głowica płucząca 8-kanałowa</t>
  </si>
  <si>
    <t>Zakres objętości płukania 200-2500 mikrolitrów na studzienkę reakcyjną</t>
  </si>
  <si>
    <t>Objętość  resztkowa buforu płuczącego: poniżej 2,5 mikrolitra na wypukłym dnie,poniżej4,0 mikrolitra na płaskim dnie</t>
  </si>
  <si>
    <t>Alarm poziomu cieczy</t>
  </si>
  <si>
    <t>Funkcja płukania z przepełnieniem</t>
  </si>
  <si>
    <t>Różne szybkości pomp</t>
  </si>
  <si>
    <t>Opcje oznaczeń: wyniki jakościowe – definiowany przez użytkownika rodzaj wyniku, wyniki ilościowe – algorytm dopasowania krzywej</t>
  </si>
  <si>
    <t>Analiza kontroli jakości – wartość średnia, SD, CV, błąd standardowy oraz wykres Levey- Jennings</t>
  </si>
  <si>
    <t>System operacyjny Windows 2000</t>
  </si>
  <si>
    <t>Własny procesor, niezależny od systemu IT</t>
  </si>
  <si>
    <t xml:space="preserve"> Wykonawca zapewni zestaw komputerowy do podłączenia do LIS użytkownika,dwukierunkowe połączenie z LIS na koszt oferenta</t>
  </si>
  <si>
    <t>Monity informujące użytkownika o nieprawidłowościach</t>
  </si>
  <si>
    <t>Analizator wyposażony w specjalną osłonę ochronną</t>
  </si>
  <si>
    <t>Instalacja i przygotowanie urządzenia do pracy wraz z bezpłatnym instalacyjnym szkoleniem personelu obsługującego oraz dodatkowo min.2 szkolenia w zakresie przedmiotu umowy</t>
  </si>
  <si>
    <t>Autoryzowany serwis na czas trwania umowy</t>
  </si>
  <si>
    <t>Wszystkie protokoły inkubacji testów ELISA zintegrowane z aparatem</t>
  </si>
  <si>
    <t>Wszystkie parametry walidowane zgodnie z Dyrektywą 98/79 EG oraz normą ISO 13485:2003</t>
  </si>
  <si>
    <t>Zapewnienie bezpłatnego udziału w przeprowadzanych kontrolach międzynarodowych oznaczanych parametrów dwa razy  w roku</t>
  </si>
  <si>
    <t>Analizator nie starszy niż 2008 rok</t>
  </si>
  <si>
    <t>Warunki graniczne dla zautomatyzowanego systemu do testów immunofluorescencji:</t>
  </si>
  <si>
    <t>Parametry z walidacją na aparat</t>
  </si>
  <si>
    <t>Zarówno automat jak i testy IIFT posiadają znak CE</t>
  </si>
  <si>
    <t>Maksymalnie do 16 płytek testowych, 150 próbek, 216 rozcieńczeń</t>
  </si>
  <si>
    <t>Równoległe badania do 8 różnych parametrów</t>
  </si>
  <si>
    <t>Programowanie do 12 poziomów rozcieńczeń</t>
  </si>
  <si>
    <t>W pełni zautomatyzowane rozcieńczanie próbek, pipetowanie próbek i odczynników, inkubacja oraz płukanie płytek testowych</t>
  </si>
  <si>
    <t>Protokół inkubacji do dokumentacji wyników automatycznie tworzony z listy roboczej</t>
  </si>
  <si>
    <t>Czytnik kodów kreskowych załączony do aparatu</t>
  </si>
  <si>
    <t>Moduł pipetujący: igła ze stali nierdzewnej (2szt. - do pipetowania i rozcieńczania próbek, do usuwania buforu płuczącego)</t>
  </si>
  <si>
    <t>Wykrywanie poziomu cieczy - czułość 150 mikrolitrów</t>
  </si>
  <si>
    <t>Funkcja wielokrotnego dozowania cieczy</t>
  </si>
  <si>
    <t>Krople cieczy chronione przed rozlewaniem poza obszar substratu</t>
  </si>
  <si>
    <t xml:space="preserve">Brak konieczności zaznaczania obszaru substratu "hydrofobowym markerem" </t>
  </si>
  <si>
    <t>Zapewnienie plików zawierające zdefiniowane płytki testowe dla poszczególnych testów</t>
  </si>
  <si>
    <t>Drukowanie protokołów z wynikami</t>
  </si>
  <si>
    <t>Dostęp chroniony hasłem (zgodnie z wytycznymi IVD)</t>
  </si>
  <si>
    <t>Automatyczne wykrywanie błędów</t>
  </si>
  <si>
    <t>Instalacja i przygotowanie urządzenia do pracy wraz z bezpłatnym instalacyjnym szkoleniem personelu obsługującego oraz dodatkowo min.2 szkolenia w zakresie przedmiotu umowy min.60 min.</t>
  </si>
  <si>
    <t>Warunki graniczne testów</t>
  </si>
  <si>
    <t xml:space="preserve">ANA – substrat: komórki Hep-2010/ wątroba małpy na jednym polu reakcyjnym, szkiełka przeznaczone do diagnostyki 10 pacjentów jednocześnie </t>
  </si>
  <si>
    <t>Gliadyna – substrat: analogi peptydów gliadynowych; szkiełko przeznaczone do diagnostyki  maks. 3 pacjentów jednocześnie; oddzielny zestaw do oznaczania przeciwciał IgA i IgG</t>
  </si>
  <si>
    <t>HSV – dwa substraty: komórki zainfekowane HSV-1 oraz komórki zainfekowane HSV-2 na jednym polu diagnostycznym; szkiełko przeznaczone do diagnostyki 3 pacjentów jednocześnie; oddzielny zestaw do oznaczania przeciwciał IgG i IgM</t>
  </si>
  <si>
    <t>ICA – substrat: trzustka małpy, szkiełko przeznaczone do diagnostyki 3 pacjentów jednocześnie ;testy do oceny p/ciał w klasIe gG,G; w zestawie  kontrola pozytywna gotowa do użycia dla p/ciał p/wyspom trzustki ;  procedura inkubacji z surowicą wydłużona do 18 godzin i wykonywana w wilgotnej komorze</t>
  </si>
  <si>
    <t>ICA – substrat: trzustka małpy, móżdżek malpy; szkiełko przeznaczone do diagnostyki 3 pacjentów jednocześnie ;testy do oceny p/ciał w klasIe IgG; w zestawie  kontrola pozytywna i negatywna gotowa do użycia ;  procedura inkubacji z surowicą wydłużona do 18 godzin i wykonywana w wilgotnej komorze</t>
  </si>
  <si>
    <t>Przeciwciała przeciw/jajnikowe – substrat: jajnik małpy, szkiełko przeznaczone do diagnostyki 3 pacjentów jednocześnie</t>
  </si>
  <si>
    <t>Przeciwciała przeciw/plemnikowe – substrat: rozmaz plemników ludzkich, szkiełko przeznaczone do diagnostyki 3 pacjentów jednocześnie</t>
  </si>
  <si>
    <t>Test combi – substraty: komórki Hep-2010, wątroba małpy, żołądek szczura, nerka szczura na jednym okienku diagnostycznym; szkiełko przeznaczone do diagnostyki 5 pacjentów jednocześnie</t>
  </si>
  <si>
    <t>ASMA – substrat: żołądek szczura, VSM-47, szkiełko przeznaczone do diagnostyki 5 pacjentów jednocześnie</t>
  </si>
  <si>
    <t>Endomysium- substrat: wątroba małpy,szkiełko przeznaczone do diagnostyki 5 pacjentów jednocześnie, oddzielny zestaw do oceny p/ciał w klasie IgG i IgA</t>
  </si>
  <si>
    <t>Dotyczy wszystkich zestawów</t>
  </si>
  <si>
    <t>Na każdym polu reakcyjnym znajduje się kilka substratów ( jak w specyfikacji) w celu prowadzenia kompleksowej analizy surowicy jednocześnie w kierunku obecności kilku różnych auto/przeciwciał  oraz w celu zapewnienia większej trafności diagnostycznej</t>
  </si>
  <si>
    <t>W zestawach testowych zawarty jest komplet reagentów potrzebnych do wykonania badania: preparat tkankowy lub rozmaz komórek utrwalony na szkiełku mikroskopowym, surowice kontrolne pozytywna i negatywna ( gotowe do użycia), surowica anty-ludzka znakowana FITC (gotowa do użycia), PBS, Tween, szkiełka nakrywkowe;</t>
  </si>
  <si>
    <t>Dostawca zapewnia bezpłatne szkolenia( 60 min) personelu w zakresie wykonywanych badań oraz bezpłatne konsultacje w przypadku wątpliwości diagnostycznych</t>
  </si>
  <si>
    <t>Wykonanie oznaczenia nie może odbywać się bezpośrednio na szkiełku mikroskopowym</t>
  </si>
  <si>
    <t>Warunki graniczne – testy ELISA:</t>
  </si>
  <si>
    <t>Transglutaminaza: antygen – rekombinowana ludzka transglutaminaza tkankowa; test ilościowy( min. 3 kalibratory gotowe do użycia) do oznaczania p/ciał w klasie IgA z możliwością wykonania badania pół-ilościowo z 1 kalibratorem cut-off;( testy półilościowe w klasie IgG- 1 kalibrator); koniugat enzymatyczny: znakowane peroksydazą anty-ludzkie IgA;   brak reakcji krzyżowych; odczyt przy 450 nm;</t>
  </si>
  <si>
    <t>GAD – antygen :  rekombinowany( GAD), wynik wyrażony w IU/ml; 6 kalibratorów w zestawie : najniższa wartość 5 IU/ml, najwyższa - 2000IU/ml; jeden zestaw testowy umożliwia wykonanie badań dla co najmniej 80 pacjentów;</t>
  </si>
  <si>
    <t xml:space="preserve">IA2 – antygen: rekombinowany ( IA-2), wynik wyrażony w IU/ml; 6 kalibratorów w zestawie: najniższa wartość 10 IU/ml, najwyższa - 4000 IU/ml; </t>
  </si>
  <si>
    <t xml:space="preserve">Kardiolipiny: antygen – natywny izolowany z serca bydlęcego; test ilościowy z możliwością wykonania oznaczenia półilościowo z wykorzystaniem kalibratora cut-off; osobny zestaw do oznaczania  IgG i IgM , minimum 3 kalibratory gotowe do użycia; ; bufor do rozcieńczania próbek gotowy do użycia zawierający beta-2-glikoproteinę I;  odczyt przy 450 nm; </t>
  </si>
  <si>
    <t xml:space="preserve">Beta-2-glikoproteina I : antygen – natywny, test ilościowy w klasie IgG i IgM (oddzielne zestawy);test ilościowy (min. 3 punkty kalibracyjne)- kalibratory gotowe do użycia, z możlwośią wykonania oznaczenia pół-ilościowo z wykorzystaniem kalibratora cut-off;  odczyt przy 450 nm; </t>
  </si>
  <si>
    <t xml:space="preserve">Proteinaza 3: antygen – rekombinowana ludzka i ludzka natywna PR3, test ilościowy w klasie IgG ; (min. 3kalibratory - gotowe do użycia) ,   odczyt przy 450 nm; </t>
  </si>
  <si>
    <t xml:space="preserve">MPO: antygen – natywna mieloperoksydaza z ludzkich neutrofili, test ilościowy w klasie IgG ; (min. 3 kalibratory - gotowe do użycia) ;  odczyt przy 450 nm; </t>
  </si>
  <si>
    <t xml:space="preserve">dsDNA : antygen -  dsDNA w kompleksie z nukleosomami; test ilościowy do oznaczania p/ciał  IgG; 3 kalibratory gotowe do użycia; </t>
  </si>
  <si>
    <t>Mycoplasma pneumoniae : antygen- ekstrakt  antygenu Mycoplasma pneumoniae szczepu MacATCC15531; test ilościowy dla IgG, półilościowy dla IgM i dla IgA (oddzielne zestawy); przy oznaczeniu przeciwciał w klasie IgM bufor do rozcieńczania próbek z absorbentem IgG i RF  ; czułość 100%, swoistość 100%; kontrola jakości  minimum raz w roku</t>
  </si>
  <si>
    <t>Chlamydia pneumoniae: antygen- lizat komórkowy, szczep"CDC/CWL-029";  testy półilościowe do oceny przeciwciał w klasie IgA i IgM, ilościowe do oceny przeciwciał w klasie IgG ( oddzielne zestawy); kontrola jakości minimum raz w roku</t>
  </si>
  <si>
    <t xml:space="preserve">Borrelia+VlsE w surowicy :płyta mikrotitracyjna opłaszczona jest pełnym ekstraktem  Borrelia burgdorferi, B. garinii, B. afzelii zawierającym natywne antygeny ( plus rekombinant VlsE dla klasy IgG); przy oznaczeniu przeciwciał w klasie IgM bufor do rozcieńczania próbek z absorbentem IgG i RF; testy ilościowe w klasie IgG i IgM (oddzielne zestawy) z możliwością odczytu półilościowego za pomocą jednego kalibratora;  zestawy kompatybilne tzn. mają te same czasy inkubacji, bufor płuczący jest jednakowy dla obu zestawów;  krzywa kalibracyjna oparta na min. 3 punktach ( dla obu klas Ig),  odczyt przy 450 nm; </t>
  </si>
  <si>
    <t>Borrelia w PMR  :płyta mikrotitracyjna opłaszczona jest pełnym ekstraktem  Borrelia burgdorferi, B. garinii, B. afzelii zawierającym natywne antygeny ( plus rekombinant VlsE dla klasy IgG); przy oznaczeniu przeciwciał w klasie IgM bufor do rozcieńczania próbek z absorbentem IgG i RF; testy ilościowe w klasie IgG i IgM (oddzielne zestawy), każdy zestaw oprócz kalibratorów do surowicy zawiera zestaw kalibratorów do PMR,  z możliwością odczytu półilościowego za pomocą jednego kalibratora; kalibratory znakowane kolorami; zestawy kompatybilne tzn. mają te same czasy inkubacji, bufor płuczący jest jednakowy dla obu zestawów;  krzywa kalibracyjna dla surowicy  oparta na min. 3 punktach ,  odczyt przy 450 nm; oznaczanie p/ciał w PMR zgodnie z zaleceniami ( wg Reibera,Folgenhauera), procedura  jednoczesnej inkubacji surowicy i PMR w celu określenia wskaźnika specyficzności p/ciał - wykonawca zapewni arkusz kalkulacyjny do obliczeń</t>
  </si>
  <si>
    <t xml:space="preserve">SLA/LP – antygen rekombinowany SLA/LP;test ilościowy do oznaczania p/ciał IgG z możliwością wykonania badania półilościowo z wykorzystaniem kalibratora cut-off; 3 kalibratory </t>
  </si>
  <si>
    <t>AMA M2 : antygen- natywny kompleks dehydrogenazy pirogronianowej z serca wieprzowego + rekombinant M2;test ilościowy do oznaczania p/ciał IgG ; 3 kalibratory</t>
  </si>
  <si>
    <t>LC-1 : – antygen rekombinowany LC-1;test półilościowy do oznaczania p/ciał IgG ; 1 kalibrator gotowy do użycia; odczynniki znakowane kolorami; bufor do rozcieńczania próbek gotowy do użycia; bufor do płukania 10xstężony; kontrola pozytywna i negatywna gotowe do użycia; płytka mikrotitracyjna z  oddzielnie odłamywanymi studzienkami;</t>
  </si>
  <si>
    <t xml:space="preserve">LKM-1 : antygen- rekombinowany cytochrom P450IID6 ;test ilościowy do oznaczania p/ciał IgG ; 3 kalibratory </t>
  </si>
  <si>
    <t xml:space="preserve">Białko Sa : antygen- cytrulinowane białko Sa oraz białko Sa niecytrulinowane ( BLANK) ;test ilościowy (3 kalibratory) do oznaczania p/ciał IgG ;z możliwością wykonania badania półilościowo z wykorzystaniem kalibratora cut-off ;  odczyt przy 450 nm;  </t>
  </si>
  <si>
    <t>GAF 3X ( analogi peptydów gliadyny): antygen – analogiczny do gliadyny peptyd powstały na skutek fuzjji DNA kodujących nonapeptydy gliadyny- 3 sekwencje, koniugat - znakowane peroksydazą antyludzkie IgG ;test ilościowy do oznaczania IgG i IgA ( osobne zestawy) (min. 3kalibratory)  ;  odczyt przy 450 nm; ; czułość powyżej 80%, swoistość min. 95%;</t>
  </si>
  <si>
    <t>płytki mikrotitracyjne z oddzielnie odłamywanymi  studzienkami reakcyjnymi</t>
  </si>
  <si>
    <t>odczynniki znaczone kolorami</t>
  </si>
  <si>
    <t>odczynniki gotowe do użycia (z wyjątkiem buforu płuczącego oraz koniugatu enzymatycznego w testach do kardiolipin)</t>
  </si>
  <si>
    <t>kontrole i kalibratory w każdym zestawie</t>
  </si>
  <si>
    <t>termin ważności odczynników co najmniej 10 miesięcy, płytka mikrotitracyjna po otwarciu - co najmniej 4 miesiące</t>
  </si>
  <si>
    <t>certyfikaty CE</t>
  </si>
  <si>
    <t>Warunki graniczne – testy paskowe:</t>
  </si>
  <si>
    <t>MPO,PR3, GBM – pasek testowy musi zawierać osobno naniesione antygeny w postaci linii (oddzielnie naniesioną mieloperoksydazę, proteinazę 3 i GBM)</t>
  </si>
  <si>
    <t>Profil wątrobowy –  pasek testowy musi zawierać osobno naniesione antygeny w postaci linii (oddzielnie naniesioną : AMA M2,M2-3E, SP 100,PML, gp210,LKM1,LC1,SLA/LP,SSA,Ro52,Sci70,CENP A,CENP B,PGDH</t>
  </si>
  <si>
    <t>Lp.</t>
  </si>
  <si>
    <t>Nazwa towaru</t>
  </si>
  <si>
    <t>JM</t>
  </si>
  <si>
    <t>w op.</t>
  </si>
  <si>
    <t>razem szt</t>
  </si>
  <si>
    <t xml:space="preserve">  USK </t>
  </si>
  <si>
    <t>spsk</t>
  </si>
  <si>
    <t>Ilość op. na 2 lata</t>
  </si>
  <si>
    <t>Cena Netto</t>
  </si>
  <si>
    <t>Cena Brutto</t>
  </si>
  <si>
    <t>Wartość netto</t>
  </si>
  <si>
    <t>VAT%</t>
  </si>
  <si>
    <t>Wartość Brutto</t>
  </si>
  <si>
    <t>Producent</t>
  </si>
  <si>
    <t>Numer katalogowy</t>
  </si>
  <si>
    <t>Nazwa własna zgodna z fakturą</t>
  </si>
  <si>
    <t>usk</t>
  </si>
  <si>
    <t>1.</t>
  </si>
  <si>
    <t>Mikrometoda 200 ul bez antykoagulantu (a' 100szt)</t>
  </si>
  <si>
    <t>op</t>
  </si>
  <si>
    <t>2.</t>
  </si>
  <si>
    <t>Mikrometoda 200 ul z heparyną (a' 100szt)</t>
  </si>
  <si>
    <t>3.</t>
  </si>
  <si>
    <t>Mikrometoda 200 ul z EDTAK2 KABE lub równoważne (a' 100szt)</t>
  </si>
  <si>
    <t>4.</t>
  </si>
  <si>
    <t>Pipeta PE PAST V 3ml skal.15 cm (a' 500szt)</t>
  </si>
  <si>
    <t>5.</t>
  </si>
  <si>
    <t>Pipeta PAST V 6ml wielkość kropli 20-30 ul, pakowana pojedynczo, sterylna (a' 840 szt. )</t>
  </si>
  <si>
    <t>6.</t>
  </si>
  <si>
    <t>Pojemnik plastikowy okrągły zakręcany wysokość ok. 15 cm, średnica ok. 10 cm ;</t>
  </si>
  <si>
    <t>szt.</t>
  </si>
  <si>
    <t>7.</t>
  </si>
  <si>
    <t>Pojemnik  transportowy plastikowy prostokątny zamykany, ok. 31x16 cm, wysokość ok. 10 cm</t>
  </si>
  <si>
    <t>8.</t>
  </si>
  <si>
    <t>Pojemnik z plexi ( przeźroczysty) prostokątny z pokrywką do przechowywania sprzętu jednorazowego- końcówki, probówki; szerokość do 170 mm</t>
  </si>
  <si>
    <t>9.</t>
  </si>
  <si>
    <t>Probówki V5ml, PS BD, Falcon 12x75 mm okrągłodenne bez zamknięć ( Immunogen lub równoważne), (a' 1000 szt. )</t>
  </si>
  <si>
    <t>10.</t>
  </si>
  <si>
    <r>
      <t xml:space="preserve">Probówki V15ml, PP , Falcon 17x120 mm </t>
    </r>
    <r>
      <rPr>
        <sz val="10"/>
        <rFont val="Arial"/>
        <family val="2"/>
      </rPr>
      <t>okrągłodenne z zakrętką , (a' 125 szt. ), niesterylne</t>
    </r>
  </si>
  <si>
    <t>11.</t>
  </si>
  <si>
    <t>Probówki V50ml, PP , Falcon 30x115 mm  z zakrętką , (a' 25 szt. ), niesterylna</t>
  </si>
  <si>
    <t>12.</t>
  </si>
  <si>
    <t>Probówki PS okrągłodenne 13mmx100mm, V 8ml bezbarwne ( a 500 szt)</t>
  </si>
  <si>
    <t>13.</t>
  </si>
  <si>
    <t>Probówki do PCR, PP, V 0,2 ml z zamknięciem zapobiegającym zanieczyszczeniem materiałem biologicznym, neutralne, czyste do PCR, ( nr kat. 72.737  SARSTEDT lub równowazne (a' 250 szt)</t>
  </si>
  <si>
    <t>14.</t>
  </si>
  <si>
    <t>Probówki okrągłodenne ze skalą V  13 ml, PP, z zakrętką neutralną ( SARSTEDT nr kat. 60.541.545 lub równoważne), ( a' 100 szt. )</t>
  </si>
  <si>
    <t>15.</t>
  </si>
  <si>
    <t xml:space="preserve">Pudełko drewniano-tekturowe na 100 preparatów </t>
  </si>
  <si>
    <t>16.</t>
  </si>
  <si>
    <t xml:space="preserve">Erlenmajerka szklana ze szlifem V 250 ml </t>
  </si>
  <si>
    <t>17.</t>
  </si>
  <si>
    <t>Kolba miarowa V 1000 ml szklana, klasa B</t>
  </si>
  <si>
    <t>18.</t>
  </si>
  <si>
    <t>Zlewka laboratoryjna szkl. V 600 ml,niska</t>
  </si>
  <si>
    <t>19.</t>
  </si>
  <si>
    <t>Zlewka laboratoryjna szkl. V 100 ml,niska</t>
  </si>
  <si>
    <t>20.</t>
  </si>
  <si>
    <t>Zlewka laboratoryjna szkl. V 1000 ml, niska</t>
  </si>
  <si>
    <t>21.</t>
  </si>
  <si>
    <t>Zlewka laboratoryjna miarowa szkl.  wysoka V 250 ml</t>
  </si>
  <si>
    <t>22.</t>
  </si>
  <si>
    <t>Zlewka miarowa szkl. V 50 ml, wysoka</t>
  </si>
  <si>
    <t>23.</t>
  </si>
  <si>
    <t>Zlewka szklana miarowa V 600 ml,wysoka</t>
  </si>
  <si>
    <t>24.</t>
  </si>
  <si>
    <t>Szkiełka do kamer 20x26 mm 0,4, ( a' 10 szt), Menzel Glaser lub równoważne</t>
  </si>
  <si>
    <t>25.</t>
  </si>
  <si>
    <t xml:space="preserve">Szkiełka nakrywkowe 22x22 mm ( Menzel Glaser lub równoważne,) ( a' 1000 szt) </t>
  </si>
  <si>
    <t>26.</t>
  </si>
  <si>
    <t xml:space="preserve">Szkiełka nakrywkowe 24x32 mm ( Menzel Glaser lub równoważne,) ( a' 1000 szt) </t>
  </si>
  <si>
    <t>27.</t>
  </si>
  <si>
    <t xml:space="preserve">Szkiełka nakrywkowe 18x18 mm ( Menzel Glaser lub równoważne,) ( a' 1000 szt) </t>
  </si>
  <si>
    <t>28.</t>
  </si>
  <si>
    <t xml:space="preserve">Szkiełka nakrywkowe 24x24 mm ( Menzel Glaser lub równoważne,) ( a' 1000 szt) </t>
  </si>
  <si>
    <t>29.</t>
  </si>
  <si>
    <t xml:space="preserve">Szkiełka nakrywkowe 24x40mm ( Menzel Glaser lub równoważne,) ( a' 1000 szt) </t>
  </si>
  <si>
    <t>30.</t>
  </si>
  <si>
    <t xml:space="preserve">Szkiełka nakrywkowe 11x11 mm(Menzel-Glaser lub im równoważne ( a' 1000 szt) </t>
  </si>
  <si>
    <t>31.</t>
  </si>
  <si>
    <t>Profil ANA –   pasek testowy musi zawierać osobno naniesione antygeny w postaci linii (oddzielnie naniesioną : nRNP/Sm, Sm, SS-A, Ro-52, SS-B, Scl-70, Jo-1, PM-Scl, centromerowe białko B, PCNA,dsDNA, nukleosomy, histony, rybosomalne białko P, AMA M2, DFS 70))</t>
  </si>
  <si>
    <t>Borrelia - testy potwierdzenia antygenami rekombinowanymi IgG.Antygeny: rekombinowane (VlsE Borrelia burgdorferi,VlsE B. garinii, VlsE B.afzelii, lipidy charakterystyczne dla fazy późnej : lipid B.afzelii, lipid B. burgdorferi, p83,wysokospecyficzne dimeryczne OspC,    p58, p21, p20, p19, p18). Każdy pasek dodatkowo zawiera dwie linie kontrolne: dla koniugatu IgG i IgM oraz linie kontrolną dla mieszanki klas IgG i IgM : zestawy zawierają wszelkie potrzebne do inkubacji odczynniki</t>
  </si>
  <si>
    <t>Borrelia - testy potwierdzenia antygenami rekombinowanymi IgM.Antygeny: rekombinowane (VlsE Borrelia burgdorferi,wysokooczyszczona rekombinowana flagelina (p41) i Bmpa (p39) oraz wysokooczyszczone rekombinowane,wysokospecyficzne dimeryczne antygeny OspC (P25) z B.afzelii, B.burgdorfei,B.garinii i B.spielmanii. Każdy pasek dodatkowo zawiera dwie linie kontrolne: dla koniugatu IgG i IgM oraz linie kontrolną dla mieszanki klas IgG i IgM : zestawy zawierają wszelkie potrzebne do inkubacji odczynniki. Brak konieczności zużywania pasków testowych na tzw.cut-off lub kalibracje.</t>
  </si>
  <si>
    <t>Myositis Profil 3 -  –na paskach testowych osobno  naniesione  antygeny w postaci linii: Mi 2,Ku, PM-Scl100,PM-Scl75, Jo-1,SRP, PL-7, PL12, EJ, OJ,Ro-52 ;zapewnienie bezpłatnych konsultacji wykonywanych badań ( możliwość wykonania inkubacji porównawczej);</t>
  </si>
  <si>
    <t>Systemic Sclerosis Profil –na paskach testowych osobno naniesione antygeny w postaci linii Scl-70,CENP A, CENP B, RP 11, RP 155, fibrylaryna, NOR 90, Th- To, PM - Scl 100, PM Scl 75, Ku, PDGFR, Ro - 52;zapewnienie bezpłatnych konsultacji wykonywanych badań ( możliwość wykonania inkubacji porównawczej);</t>
  </si>
  <si>
    <t xml:space="preserve">Szkiełka nakrywkowe 16x16 mm V ( Menzel Glaser lub równoważne,) ( a' 1000 szt) </t>
  </si>
  <si>
    <t>32.</t>
  </si>
  <si>
    <t xml:space="preserve">Szkiełka nakrywkowe okrągłodenne, śr. 12 mm ( Menzel Glaser lub równoważne,) ( a' 100 szt) </t>
  </si>
  <si>
    <t>33.</t>
  </si>
  <si>
    <t xml:space="preserve">Szkiełka nakrywkowe okrągłodenne, śr. 14 mm ( Menzel Glaser lub równoważne,) ( a' 100 szt) </t>
  </si>
  <si>
    <t>34.</t>
  </si>
  <si>
    <t xml:space="preserve">Szkiełka nakrywkoweShandon cytoslide,do cytowirówki 5991056 ( a' 100 szt) </t>
  </si>
  <si>
    <t>35.</t>
  </si>
  <si>
    <t>Szkiełka SuperFrost z polem matowym do opisu, cięte (a' 50 szt)</t>
  </si>
  <si>
    <t>36.</t>
  </si>
  <si>
    <t>Lejki szklane średnica 5 cm z krótką nóżką 5 cm</t>
  </si>
  <si>
    <t>37.</t>
  </si>
  <si>
    <t>Lejki  szklane o średnicy 10 cm</t>
  </si>
  <si>
    <t>38.</t>
  </si>
  <si>
    <t>Lejki  szklane o średnicy 12 cm</t>
  </si>
  <si>
    <t>39.</t>
  </si>
  <si>
    <t>Statyw czterostanowiskowy, liniowy do pipet automatycznych jedno i wielokanałowych</t>
  </si>
  <si>
    <t>40.</t>
  </si>
  <si>
    <t xml:space="preserve">Statyw do probówek PCR (  V 0, 2 ml ) z pokrywą  </t>
  </si>
  <si>
    <t>41.</t>
  </si>
  <si>
    <t>Statyw plastikowy na probówki  ( V 1,5 ml i 2,0 ml ) ,  o średnicy 13 mm; 50 miejscowy</t>
  </si>
  <si>
    <t>42.</t>
  </si>
  <si>
    <t>Statyw plastikowy na probówki , o średnicy 17 mm, wys. max.45mm,50 miejscowy</t>
  </si>
  <si>
    <t>43.</t>
  </si>
  <si>
    <t>Statyw plastikowy na probówki typu Eppendorf  V 1,5 ml, 4 rzędy po 12 otworów ( SARSTEDT nr kat. 93.1428 lub równoważne )</t>
  </si>
  <si>
    <t>44.</t>
  </si>
  <si>
    <t>Statyw plastikowy na mikroprobówki   V 0,2 ml, 4 rzędy po 12 otworów ( SARSTEDT nr kat. 93.837 lub równoważne )</t>
  </si>
  <si>
    <t>45.</t>
  </si>
  <si>
    <t>Statyw plastikowy na probówki małe o średnicy 13 mm - 20 miejsc ( SARSTEDT nr kat. 93.846.100 lub równoważne )</t>
  </si>
  <si>
    <t>46.</t>
  </si>
  <si>
    <t>Statyw plastikowy na probówki duże o średnicy 17 mm- 20 miejsc ( SARSTEDT nr kat. 93.844.100 lub równoważne )</t>
  </si>
  <si>
    <t>47.</t>
  </si>
  <si>
    <t>Pipeta automatyczna nastawna 10-100 ul Eppendorf</t>
  </si>
  <si>
    <t>48.</t>
  </si>
  <si>
    <t>Makro Pipeta automatyczna 500-5000 ul z blokadą nastawiania objętości (  BIOHIT lub równoważna)</t>
  </si>
  <si>
    <t>49.</t>
  </si>
  <si>
    <t>Pipeta automatyczna nastawna 0,5-10 ul(  Eppendorf Research Plus lub równoważna )</t>
  </si>
  <si>
    <t>50.</t>
  </si>
  <si>
    <t>Pipeta automatyczna nastawna 2-20 ul ( Eppendorf Research Plus lub równoważna )</t>
  </si>
  <si>
    <t>51.</t>
  </si>
  <si>
    <t>Pipeta automatyczna nastawna 20-200 ul ( Eppendorf Research Plus lub równoważna )</t>
  </si>
  <si>
    <t>52.</t>
  </si>
  <si>
    <t>Pipeta automatyczna nastawna 100-1000 ul(  Eppendorf Research Plus lub równoważna )</t>
  </si>
  <si>
    <t>53.</t>
  </si>
  <si>
    <t>Pipeta automatyczna nastawna 1000-5000 ul ( Eppendorf Research Plus lub równoważna )</t>
  </si>
  <si>
    <t>54.</t>
  </si>
  <si>
    <t>Probówka szklana wir. okrągłodenna gr.1,3mm,V 10 ml (a' 50szt), 15-16x95mmm</t>
  </si>
  <si>
    <t>55.</t>
  </si>
  <si>
    <t>Płyta serologiczna 5x12 d. (a' 100szt), przezierna</t>
  </si>
  <si>
    <t>56.</t>
  </si>
  <si>
    <t>Cylinder miarowy szklany  V 50 ml, kl .B</t>
  </si>
  <si>
    <t>57.</t>
  </si>
  <si>
    <t>Cylinder miarowy szklany V 100 ml, kl. B</t>
  </si>
  <si>
    <t>58.</t>
  </si>
  <si>
    <t>Cylinder miarowy szklany V 250 ml, kl. B</t>
  </si>
  <si>
    <t>59.</t>
  </si>
  <si>
    <t>Cylinder miarowy szklany V 500 ml, kl. B</t>
  </si>
  <si>
    <t>60.</t>
  </si>
  <si>
    <t>Cylinder miarowy szklany V 1000 ml, kl. B</t>
  </si>
  <si>
    <t>61.</t>
  </si>
  <si>
    <t>Urometr w zakresie 1000- 1060</t>
  </si>
  <si>
    <t>62.</t>
  </si>
  <si>
    <t>Bibuła filtracyjna jakościowa w arkuszach,średnia 45x56cm, (a 100 szt)</t>
  </si>
  <si>
    <t>63.</t>
  </si>
  <si>
    <t>Filtry do pipety automatycznej safe-cone filter o śr. 3,15 mm ( a 50 szt)</t>
  </si>
  <si>
    <t>64.</t>
  </si>
  <si>
    <t>Filtr do cytowirówki Shandon (a'200szt )</t>
  </si>
  <si>
    <t>65.</t>
  </si>
  <si>
    <t>Filtr papierowy o średnicy 100-110mm 65g/m2(a' 100 szt)</t>
  </si>
  <si>
    <t>66.</t>
  </si>
  <si>
    <t>Filtr papierowy o średnicy 50-90mm 65g/m2(a' 100 szt)</t>
  </si>
  <si>
    <t>67.</t>
  </si>
  <si>
    <t>Probówki z koncentratem do kału Parasept (a' 40szt)</t>
  </si>
  <si>
    <t>68.</t>
  </si>
  <si>
    <t>Kamera Bürkera</t>
  </si>
  <si>
    <t>69.</t>
  </si>
  <si>
    <t>Kamera Fuchsa-Rosenthala</t>
  </si>
  <si>
    <t>70.</t>
  </si>
  <si>
    <t>Kaseta PS z pokrywą  do archiwizacji preparatów  (  na 50szt)</t>
  </si>
  <si>
    <t>71.</t>
  </si>
  <si>
    <t>Kaseta PP do archiwizacji preparatów z pokrywą (  na 100 szt)</t>
  </si>
  <si>
    <t>72.</t>
  </si>
  <si>
    <t>Podajnik do szkiełek podstawowych ( na 50 sztuk )</t>
  </si>
  <si>
    <t>73.</t>
  </si>
  <si>
    <t>Probówki V 30 ml zakręcane z płaskim dnem (a' 250szt) SARSTEDT nr kat. 60.9922.212 lub równoważne</t>
  </si>
  <si>
    <t>74.</t>
  </si>
  <si>
    <t>Statyw dwurzędowy x 10 miejsc fi 11 mm na probówki z prążkowanym kołnierzem ( Sarsted 93.849.100 lub równowazne)</t>
  </si>
  <si>
    <t>75.</t>
  </si>
  <si>
    <t xml:space="preserve"> Pipety jednomiarowa transferowe V 1 ml z precyzyjną końcówką typ H 17-22 ul ( Sarsted 86.1180 lub równoważne (a' 750 szt)</t>
  </si>
  <si>
    <t>76.</t>
  </si>
  <si>
    <t>Probówka Cryo Tube V  1,8 ml (pilotki do mrożenia) (a' 50szt)</t>
  </si>
  <si>
    <t>77.</t>
  </si>
  <si>
    <t xml:space="preserve">Końcówki z filtrem, sterylne V  0,5 -20 ul (a' 1000szt) </t>
  </si>
  <si>
    <t>78.</t>
  </si>
  <si>
    <t>Probówki PS okrągłodenne bez kołnierza V  10 ml ( 16x 100 mm), ( a'1250 szt )</t>
  </si>
  <si>
    <t>79.</t>
  </si>
  <si>
    <t>Probówki PS V 5 ml  okrągłodenne 12x75mmm (a'1000szt) bez kołnierza</t>
  </si>
  <si>
    <t>80.</t>
  </si>
  <si>
    <t>Probówki  PS bez kołnierza V 3 ml okrągłodenne  fi 11-12x55mm( a'500 ) bez kołnierza</t>
  </si>
  <si>
    <t>81.</t>
  </si>
  <si>
    <t>Probówki ze stożkowym dnem, V 1,5 ml , sterylna z zakrętkami na łańcuszkach ( SARSTEDT nr kat. 72.692.105 lub równoważne), ( a' 100 szt)</t>
  </si>
  <si>
    <t>82.</t>
  </si>
  <si>
    <t>Probówka o poj. 3,5 ml , 5x12mm, PS ( SARSTEDT 55.484 lub im równoważne) - a 500 szt</t>
  </si>
  <si>
    <t>83.</t>
  </si>
  <si>
    <t>Probówki z płaskim dnem, V 2 ml w kołnierzu przedłużającym z zakrętkami na łańcuszkach ( SARSTEDT nr kat. 72.694.105 lub równoważne ), ( a' 100 szt.)</t>
  </si>
  <si>
    <t>84.</t>
  </si>
  <si>
    <t>Probówki Eppendorf  V 1,5 ml ,bezbarwna stożkowa(a' 500 szt)</t>
  </si>
  <si>
    <t>85.</t>
  </si>
  <si>
    <t>Probówki PP typ Eppendorf  V  1,5 ml z płaskim zmatowionym wieczkiem i zmatowioną powierzchnią  boczną do podpisu, bezbarwne ( nr kat. 72.690.001 SARSTEDT lub równoważne ), (a'500 szt )</t>
  </si>
  <si>
    <t>86.</t>
  </si>
  <si>
    <t>Probówki PP typ Eppendorf  V  1,5 ml z płaskim zmatowionym wieczkiem i zmatowioną powierzchnią  boczną do podpisu, żółte ( nr kat. 72.690.478  SARSTEDT lub równoważne ), (a'500 szt )</t>
  </si>
  <si>
    <t>87.</t>
  </si>
  <si>
    <t>Probówki PP typ Eppendorf  V  0,5 ml z płaskim zmatowionym wieczkiem i zmatowioną powierzchnią  boczną do podpisu, bezbarwne ( nr kat. 72704 SARSTEDT lub równoważne ), (a'500 szt )</t>
  </si>
  <si>
    <t>88.</t>
  </si>
  <si>
    <t>Probówki PP typ Eppendorf  V  0,5 ml z płaskim zmatowionym wieczkiem i zmatowioną powierzchnią  boczną do podpisu, niebieskie ( nr kat. 72.704.006 SARSTEDT lub równoważne ), (a'500 szt )</t>
  </si>
  <si>
    <t>89.</t>
  </si>
  <si>
    <t>Probówki do osmometru TRIDENT V 1,6 ml (a' 500szt)</t>
  </si>
  <si>
    <t>90.</t>
  </si>
  <si>
    <t>Probówki PS V  3ml okrągłodenne , 12x56mmm,ze skalą ( a'500 szt )</t>
  </si>
  <si>
    <t>91.</t>
  </si>
  <si>
    <t>Końcówka V 5000 ul długość 13-14cm,szer. max. 0,9cm (a'200szt)</t>
  </si>
  <si>
    <t>92.</t>
  </si>
  <si>
    <t>Końcówka V 1000 ul (a' 1000szt) niebieska typu GILSON</t>
  </si>
  <si>
    <t>93.</t>
  </si>
  <si>
    <t>Końcówka V 200 ul typu GILSON (a' 1000szt)</t>
  </si>
  <si>
    <t>94.</t>
  </si>
  <si>
    <t>Korki PE uniwersalne do probówek fi 12 mm (a' 1000szt)</t>
  </si>
  <si>
    <t>95.</t>
  </si>
  <si>
    <t>Końcówki do pipet Eppendorf o V max. 1000 ul długość max.73 mm , typ B z filtrem (SARSTEDT nr kat. 70.762.411 lub równoważne ), ( a'200szt.)</t>
  </si>
  <si>
    <t>96.</t>
  </si>
  <si>
    <t>Końcówki do pipet Eppendorf z filtrem o V max. 100 ul,  testowane do PCR, wolne od DNAz, RNAz, inhibitorów PCR w workach ( SARSTEDT nr kat. 70.760.412 lub równoważne ) (a' 480 szt. )</t>
  </si>
  <si>
    <t>97.</t>
  </si>
  <si>
    <t>Końcówka bezbarwna z filtrem typ GILSON V 0,5- 10 ul, krótka ( SARSTEDT nr kat.70.1130.410 lub równoważne )( a'480 szt. )</t>
  </si>
  <si>
    <t>98.</t>
  </si>
  <si>
    <t>Końcówka o poj. Max. 1000ul, dlugość max. 73 mm,( TYP B SARSTEDT 70.762 lub im równoważne) ( a 250 szt)</t>
  </si>
  <si>
    <t>99.</t>
  </si>
  <si>
    <t xml:space="preserve">Końcówka o poj. Max. 10ul, krótka,( TYP E z filtrem SARSTEDT 70.1130,410 lub im równoważne) ( a 480 szt) </t>
  </si>
  <si>
    <t>100.</t>
  </si>
  <si>
    <t>Końcówka o poj. Max.0,1- 10ul, krótka,( TYP E SARSTEDT 70.1130 lub im równoważne) ( a 1000 szt)</t>
  </si>
  <si>
    <t>101.</t>
  </si>
  <si>
    <t>Końcówka o poj. Max 200ul,bezbarwna ( TYP A SARSTEDT 76.0002 lub im równoważne) ( a 500 szt)</t>
  </si>
  <si>
    <t>102.</t>
  </si>
  <si>
    <t xml:space="preserve">Końcówka o poj. Max 200ul, bez brwna dł. Max.73 mm ( TYP c, z filtrem  SARSTEDT 70.760.411 lub im równoważne) ( a 480 szt) </t>
  </si>
  <si>
    <t>103.</t>
  </si>
  <si>
    <t>Końcówka o poj. Max 20ul,długie ( TYP J  SARSTEDT 70.1116lub im równoważne) ( a 1000 szt)</t>
  </si>
  <si>
    <t>104.</t>
  </si>
  <si>
    <t>Końcówka oV 200ul,typ GILSON (   SARSTEDT 70.760.002 lub im równoważne) ( a 500 szt)</t>
  </si>
  <si>
    <t>105.</t>
  </si>
  <si>
    <t xml:space="preserve">Bagietka PS z haczykiem 4,5-5 x 150-160 mm </t>
  </si>
  <si>
    <t>106.</t>
  </si>
  <si>
    <r>
      <t xml:space="preserve">Probówka PP, stożkowa V 7ml </t>
    </r>
    <r>
      <rPr>
        <sz val="10"/>
        <rFont val="Arial"/>
        <family val="2"/>
      </rPr>
      <t>z korkiem (a'250szt)</t>
    </r>
  </si>
  <si>
    <t>107.</t>
  </si>
  <si>
    <t>Kamery PS  do osadu moczu (a '100szt)</t>
  </si>
  <si>
    <t>108.</t>
  </si>
  <si>
    <t>Kuwety do spektrofotometru , ze szkła optycznego szer.1cm , V 3,5ml po 2 w zestawie z pokrywką</t>
  </si>
  <si>
    <t>zestaw</t>
  </si>
  <si>
    <t>109.</t>
  </si>
  <si>
    <t>Korki gumowe stożkowe  fi dolne 13 mm, górne 18 mm,wysokość korkam max. 22 mm z centralnym otworem do probówek (a '25szt)</t>
  </si>
  <si>
    <t>110.</t>
  </si>
  <si>
    <t>Pipety PS wielomiarowa niesterylne  V 5 ml  (a'100 szt )</t>
  </si>
  <si>
    <t>112.</t>
  </si>
  <si>
    <t>Smoczki do pipet Past. (a'50szt)</t>
  </si>
  <si>
    <t>113.</t>
  </si>
  <si>
    <t>Szalki Petriego szklane średnica 15 cm</t>
  </si>
  <si>
    <t>114.</t>
  </si>
  <si>
    <t xml:space="preserve">Szalki Petriego szklane średnica 20cm </t>
  </si>
  <si>
    <t>115.</t>
  </si>
  <si>
    <t>Bloki chłodzące do płytek Real- time   96 dołków</t>
  </si>
  <si>
    <t>116.</t>
  </si>
  <si>
    <t>Kominki do barwienia typu Hellendahl z rozszerzeniem , szklane,wysokie max 58x58x100 mm, z pokrywką</t>
  </si>
  <si>
    <t>117.</t>
  </si>
  <si>
    <t>Kominki do barwienia typu  Schiefferdecker , szklane, wysokie max 85x max70xmax 45 mm , z pokrywką</t>
  </si>
  <si>
    <t>118.</t>
  </si>
  <si>
    <t xml:space="preserve">Kuweta ( taca) PP 370x310x75 mm </t>
  </si>
  <si>
    <t>119.</t>
  </si>
  <si>
    <t xml:space="preserve">Koszyk druciany prostopadłościenny o wymiarach postawy max 100x100mm  </t>
  </si>
  <si>
    <t>120.</t>
  </si>
  <si>
    <t>Szkiełka podstawowe cięte 76x26x1mm ( a' 50szt.) Menzel Glaser</t>
  </si>
  <si>
    <t>121.</t>
  </si>
  <si>
    <t>Pipeta szklana o V 5 ml</t>
  </si>
  <si>
    <t>122.</t>
  </si>
  <si>
    <t>Pipeta szklana o V 10 ml</t>
  </si>
  <si>
    <t>123.</t>
  </si>
  <si>
    <t>Pipeta szklana o V 20 ml</t>
  </si>
  <si>
    <t>124.</t>
  </si>
  <si>
    <t>Pęseta ze stali nierdzewnej  z końcówką żłobkowana dł.  max200 mm</t>
  </si>
  <si>
    <t>125.</t>
  </si>
  <si>
    <t>Folia parafilm 5 cm x 75 m</t>
  </si>
  <si>
    <t>Razem</t>
  </si>
  <si>
    <t>Warunki graniczne:</t>
  </si>
  <si>
    <t>Spełnienie warunków:</t>
  </si>
  <si>
    <t>Karty charakterystyki w formie elektronicznej lub papierowej z pierwszą dostawą</t>
  </si>
  <si>
    <t>Min.1szkolenia  (60 min)związane z przedmiotem umowy w trakcie trwania umowy.</t>
  </si>
  <si>
    <t>Odbiór opakowań zgodnie z ustawą</t>
  </si>
  <si>
    <t>Pakiet Nr 2 . Odczynniki, szybkie testy, surowice dla DDL</t>
  </si>
  <si>
    <t>J.M.</t>
  </si>
  <si>
    <t xml:space="preserve">Ilość op. na 2 lata </t>
  </si>
  <si>
    <t>Ilość zam. op 2lata USK</t>
  </si>
  <si>
    <t>SPSK</t>
  </si>
  <si>
    <t>VAT</t>
  </si>
  <si>
    <t>Odcz. Ehrlicha (a'1000ml)</t>
  </si>
  <si>
    <t>1l</t>
  </si>
  <si>
    <t>Odcz. Rosina (a'100 ml)</t>
  </si>
  <si>
    <t>400 ml</t>
  </si>
  <si>
    <t>Odcz. Turka (a'100 ml)</t>
  </si>
  <si>
    <t>1000ml</t>
  </si>
  <si>
    <t>Etanol 96% cz.d.a.(a'500 ml)</t>
  </si>
  <si>
    <t>Etanol 99,8% cz.d.a. (a'500 ml)</t>
  </si>
  <si>
    <t>4000 ml</t>
  </si>
  <si>
    <t>Płyn Lugola ( a 500 ml)</t>
  </si>
  <si>
    <t>2l</t>
  </si>
  <si>
    <t>Odcz. Mc Wiliama ( a 500 ml)</t>
  </si>
  <si>
    <t>500 mg</t>
  </si>
  <si>
    <t>Metanol cz.d.a. (a'1000ml)</t>
  </si>
  <si>
    <t>Czerwień fenolowa (a'500mg)</t>
  </si>
  <si>
    <t>500 ml</t>
  </si>
  <si>
    <t>Kwas solny stężony (a'1000ml)</t>
  </si>
  <si>
    <t>3500 ml</t>
  </si>
  <si>
    <t>Benzyna ekstrakcyjna  (a'500 ml )</t>
  </si>
  <si>
    <t>7000 ml</t>
  </si>
  <si>
    <t>Barwnik Giemzy (10x stęż.) (a'500 ml) prod. , Aqua-Med lub równoważne)</t>
  </si>
  <si>
    <t>Odczynnik May-Grunwalda prod. ,Aqua-Med lub równoważne) (a' 500 ml)</t>
  </si>
  <si>
    <t>Bufor fosforanowy (50x stęż.) (a'500 ml)</t>
  </si>
  <si>
    <t>Olejek immersyjny SIGMA lub równoważne (a 1000ml)</t>
  </si>
  <si>
    <t>Odczynnik immersyjny do met. IF RAL lub równoważny 9a 1000ml)</t>
  </si>
  <si>
    <t>Sperm Mar Test IgA ( a' 70 testów )</t>
  </si>
  <si>
    <t>Sperm Mar Test IgG (a' 70 testów )</t>
  </si>
  <si>
    <t>Kontrola dodatnia do Sperm Mar Test IgG</t>
  </si>
  <si>
    <t>200 ml</t>
  </si>
  <si>
    <t>woda MILIQ (a'1000ml)</t>
  </si>
  <si>
    <t>1kg</t>
  </si>
  <si>
    <t>TBE 5 x stęż. (a'500ml)</t>
  </si>
  <si>
    <r>
      <t xml:space="preserve">Medium Koloidowe  do preparatyki nasienia </t>
    </r>
    <r>
      <rPr>
        <sz val="8"/>
        <rFont val="Arial"/>
        <family val="2"/>
      </rPr>
      <t xml:space="preserve">pakowane pojedynczo (a'10 szt) </t>
    </r>
  </si>
  <si>
    <t>50 mg</t>
  </si>
  <si>
    <t>Wodorotlenek potasu cz.d.a. (a'1kg)</t>
  </si>
  <si>
    <t>1080 kg</t>
  </si>
  <si>
    <t>Wodorotlenek sodu cz.d.a. (a'1kg)</t>
  </si>
  <si>
    <t>Hialuronidaza (liofilizowana lub płynna) (a' 50 mg)</t>
  </si>
  <si>
    <t>100szt</t>
  </si>
  <si>
    <t>Wapno sodowane absorbcyjne (a'4,5kg)</t>
  </si>
  <si>
    <t>100 szt</t>
  </si>
  <si>
    <t>Podchloryn sodu 5% ( a' 1L)</t>
  </si>
  <si>
    <t>400szt</t>
  </si>
  <si>
    <t>Mikrometoda do retikulocytów ( Barwnik + probówka) (a'50szt)</t>
  </si>
  <si>
    <t>150 szt</t>
  </si>
  <si>
    <t>Mikrometoda do płytek krwi ( Barwnik + probówka) (a'50szt)</t>
  </si>
  <si>
    <t>Mikrometoda do ozn. trombopseudocytopenii (a'50szt.)</t>
  </si>
  <si>
    <t>Testy kasetowe - próba ciążowa (a'40szt)</t>
  </si>
  <si>
    <t>Test na Lamblie ( ELISA) , (Ridascreen Giardia  lub równoważny)</t>
  </si>
  <si>
    <t>Zestaw na krew utajoną w kale ( bez diety, met. Immunochromatograficzna, a' 20 oznaczeń)</t>
  </si>
  <si>
    <t>Zestaw do oznaczania 17-Keto sterydów ( a' 40 oznaczeń kolumienki chromatograficzne)</t>
  </si>
  <si>
    <t>Zestaw do oznaczania 17-OH sterydów (a' 40 oznaczeń kolumienki chromatograficzne)</t>
  </si>
  <si>
    <t>Zestaw do oznaczania kwasu wanilinomigdałowego (a' 20 oznaczeń kolumienki chromatograficzne)</t>
  </si>
  <si>
    <t>Zestaw do oznaczania kwasu 5- hydroksyindolooctowego (a' 40 oznaczeń kolumienki chromatograficzne)</t>
  </si>
  <si>
    <t>Kontrole do oznaczania 17- Keto sterydów i 17-OH sterydów</t>
  </si>
  <si>
    <t>Paski 5 parametrowe ( pH,białko,glukoza,krew)    (a' 50 szt.)</t>
  </si>
  <si>
    <t>Testy kasetowe wieloparametrowe do oznaczania narkotyków w moczu :amfetamina/kokaina/opiaty/xxx o długim terminie ważności ( a'20 testów)</t>
  </si>
  <si>
    <t>Paski wskaźnikowe pH 1-10</t>
  </si>
  <si>
    <t>Paski wskaźnikowe pH 6,4-8,0</t>
  </si>
  <si>
    <r>
      <t>Szkiełka prebarwione typu CellVue lub równoważne ( a '75</t>
    </r>
    <r>
      <rPr>
        <sz val="10.4"/>
        <rFont val="Arial"/>
        <family val="2"/>
      </rPr>
      <t xml:space="preserve"> szt. )</t>
    </r>
  </si>
  <si>
    <t>woda DEPC ( a'30ml)</t>
  </si>
  <si>
    <t>Trypan Blue Solution 0,4% gotowy do użycia; (a'100ml),  (Sigma lub równoważne)</t>
  </si>
  <si>
    <t>Hematoksylina Mayera;( a'500ml), ( Merck lub równoważne )</t>
  </si>
  <si>
    <t>TBS BUFFER ; (a'6l ), (DAKO lub równoważne )</t>
  </si>
  <si>
    <t>Aceton spektralnie czysty ( POCH lub równoważne),  (a' 1l )</t>
  </si>
  <si>
    <t>PBS bez jonów Ca i Mg (a'500 ml)</t>
  </si>
  <si>
    <t>DAKO Pen s2002 ( a' 50 ml )</t>
  </si>
  <si>
    <t>Gradisol G,gęstość 1.117g/ml; (a'50ml )</t>
  </si>
  <si>
    <t>Ficoll (PANCOLL) gęstość 1,077g/ml; (a' 6 x 100ml )</t>
  </si>
  <si>
    <t>Przeciwciała do selekcji CD3Microbeads Milteny i Biotech lub równoważne</t>
  </si>
  <si>
    <t>Kolumienki do selekcji MACS separations columns Milteny i Biotech lub równoważne</t>
  </si>
  <si>
    <t>Amonowy chlorek cz.d.a ( a'500g)</t>
  </si>
  <si>
    <t>Bezwodny pirosiarczyn sodu/potasu   (a'500g)</t>
  </si>
  <si>
    <t>Chlorek sodowy w subst. ( a'500g)</t>
  </si>
  <si>
    <t>Chloroform cz.d. (a' 1 l )</t>
  </si>
  <si>
    <t>Wersenian dwusodowy cz.d.a  (a'100g )</t>
  </si>
  <si>
    <t>Dwusodowy wodorofosforan cz.d.a (a' 500g )</t>
  </si>
  <si>
    <t>Fast Garnet GBC Salt  (a'5g )</t>
  </si>
  <si>
    <t>Fast Blue RR Salt (a' 25g )</t>
  </si>
  <si>
    <t>Fast Blue B Salt  (a'10g )</t>
  </si>
  <si>
    <t xml:space="preserve">Fenol w subst.  (a'250 g ) </t>
  </si>
  <si>
    <t>Formalina 40% r-r zbuforowany  (a'1l )</t>
  </si>
  <si>
    <t>Izopropanol (a' 1l )</t>
  </si>
  <si>
    <t>Kwas octowy 80% (a' 1l )</t>
  </si>
  <si>
    <t>Alfa naftyloacetat  (a'25g )</t>
  </si>
  <si>
    <t>Alfa naftylofosforan sodu (a' 10g )</t>
  </si>
  <si>
    <t>Octan sodu  (a'500g )</t>
  </si>
  <si>
    <t>Pararosanilin (a' 25g )</t>
  </si>
  <si>
    <t>Kwas nadjodowy w subst. )(a'100g)</t>
  </si>
  <si>
    <t>Potasowy węglan kwaśny cz.d.a  (a'250g )</t>
  </si>
  <si>
    <t>Sześciocyjanożelazin potasowy (a' 250g )</t>
  </si>
  <si>
    <t>Sudan Black B  (a'25g )</t>
  </si>
  <si>
    <t>Sudan IIIr-r</t>
  </si>
  <si>
    <t>Roztwór fioletu krystalicznego do barwienia metodą Grama ( a' 500ml )</t>
  </si>
  <si>
    <t>Roztwór odczynnika Lugola do barwienia metodą Grama ( a' 500ml )</t>
  </si>
  <si>
    <t>Roztwór safraniny do barwienia metodą Grama ( a '500ml )</t>
  </si>
  <si>
    <t>Potasowy fosforan jednozasadowy (a' 250g )</t>
  </si>
  <si>
    <t>Min.1szkolenia  (60 min) związane z przedmiotem umowy w trakcie trwania umowy.</t>
  </si>
  <si>
    <t xml:space="preserve">Pakiet Nr 3. Dostawa odczynników i materiałów eksploatacyjnych do badań biochemicznych i immunochemicznych wraz z dzierżawą 3 zintegrowanych systemów immunobiochemicznych umożliwiajacego wykonanie badań pilnych z jednej próbki i wolnostojącego zapasowego  systemu immunochemicznego oraz systemu alikwotującego z sortowaniem próbki. </t>
  </si>
  <si>
    <t>USK Ilość testów na 2 lata</t>
  </si>
  <si>
    <t>PSK</t>
  </si>
  <si>
    <t>Testów na 2 lata</t>
  </si>
  <si>
    <t>op. test</t>
  </si>
  <si>
    <t>E/F</t>
  </si>
  <si>
    <t>Ilość op.na 2 lata</t>
  </si>
  <si>
    <t>Cena Netto op.</t>
  </si>
  <si>
    <t>Cena Brutto op.</t>
  </si>
  <si>
    <t>psk</t>
  </si>
  <si>
    <t>dorób.</t>
  </si>
  <si>
    <t>AFP</t>
  </si>
  <si>
    <t xml:space="preserve">Anty-HBS    </t>
  </si>
  <si>
    <t xml:space="preserve">Anty-CCP </t>
  </si>
  <si>
    <t>Wit.B12</t>
  </si>
  <si>
    <t xml:space="preserve">Beta HCG </t>
  </si>
  <si>
    <t xml:space="preserve">BNP </t>
  </si>
  <si>
    <t xml:space="preserve">CA 125 </t>
  </si>
  <si>
    <t xml:space="preserve">CA 15-3 </t>
  </si>
  <si>
    <t>CA-19.9</t>
  </si>
  <si>
    <r>
      <t>CEA</t>
    </r>
    <r>
      <rPr>
        <b/>
        <sz val="8"/>
        <rFont val="Arial"/>
        <family val="2"/>
      </rPr>
      <t xml:space="preserve"> </t>
    </r>
  </si>
  <si>
    <t xml:space="preserve">Anty CMV IgG </t>
  </si>
  <si>
    <t>Anty CMV IgM</t>
  </si>
  <si>
    <t xml:space="preserve">Cyklosporyna </t>
  </si>
  <si>
    <r>
      <t>Kwas foliowy</t>
    </r>
    <r>
      <rPr>
        <b/>
        <sz val="8"/>
        <rFont val="Arial"/>
        <family val="2"/>
      </rPr>
      <t xml:space="preserve"> </t>
    </r>
  </si>
  <si>
    <t xml:space="preserve">TSH </t>
  </si>
  <si>
    <t>fT3</t>
  </si>
  <si>
    <t>fT4</t>
  </si>
  <si>
    <t xml:space="preserve">Anty HAV IgM - </t>
  </si>
  <si>
    <t>Anty HAV IgG</t>
  </si>
  <si>
    <t xml:space="preserve">Anty HBc </t>
  </si>
  <si>
    <t xml:space="preserve">Anty Hbe </t>
  </si>
  <si>
    <t xml:space="preserve">HBeAg </t>
  </si>
  <si>
    <r>
      <t xml:space="preserve"> HBsAg</t>
    </r>
    <r>
      <rPr>
        <b/>
        <sz val="8"/>
        <rFont val="Arial"/>
        <family val="2"/>
      </rPr>
      <t xml:space="preserve"> jakościowo</t>
    </r>
  </si>
  <si>
    <t>Hbs Ag ilościowo</t>
  </si>
  <si>
    <t>Anty HCV</t>
  </si>
  <si>
    <t xml:space="preserve">HIV Combo </t>
  </si>
  <si>
    <t xml:space="preserve">Anty Hbc IgM </t>
  </si>
  <si>
    <t xml:space="preserve">Homocysteina </t>
  </si>
  <si>
    <r>
      <t>PSA calk</t>
    </r>
    <r>
      <rPr>
        <b/>
        <sz val="8"/>
        <rFont val="Arial"/>
        <family val="2"/>
      </rPr>
      <t xml:space="preserve">. </t>
    </r>
  </si>
  <si>
    <t xml:space="preserve">PSA wolne </t>
  </si>
  <si>
    <r>
      <t>Sirolimus</t>
    </r>
    <r>
      <rPr>
        <b/>
        <sz val="8"/>
        <rFont val="Arial"/>
        <family val="2"/>
      </rPr>
      <t xml:space="preserve"> </t>
    </r>
  </si>
  <si>
    <t>Syphilis</t>
  </si>
  <si>
    <t>Tacrolimus</t>
  </si>
  <si>
    <t xml:space="preserve">Troponina I </t>
  </si>
  <si>
    <t>NGAL w moczu</t>
  </si>
  <si>
    <t xml:space="preserve">Insulina </t>
  </si>
  <si>
    <t xml:space="preserve">C-peptyd </t>
  </si>
  <si>
    <t>EBV VCAM</t>
  </si>
  <si>
    <t>EBVCAG</t>
  </si>
  <si>
    <t>EBV EBNA</t>
  </si>
  <si>
    <t xml:space="preserve">Kortyzol </t>
  </si>
  <si>
    <t>Digoksyna</t>
  </si>
  <si>
    <t>Kwas walproinowy</t>
  </si>
  <si>
    <t>Wankomycyna</t>
  </si>
  <si>
    <t>Prokalcytonina</t>
  </si>
  <si>
    <t>Gentamycyna</t>
  </si>
  <si>
    <t>Ferrytyna</t>
  </si>
  <si>
    <t>Toxoplazmoza IgG</t>
  </si>
  <si>
    <t>Toksoplazmoza IgM</t>
  </si>
  <si>
    <t>Wit D3</t>
  </si>
  <si>
    <t xml:space="preserve">Bilirubina całkowita </t>
  </si>
  <si>
    <t>Bilirubina bezp.</t>
  </si>
  <si>
    <t xml:space="preserve">Białko całkowite </t>
  </si>
  <si>
    <t xml:space="preserve">Białko w moczu </t>
  </si>
  <si>
    <t xml:space="preserve">Abumina </t>
  </si>
  <si>
    <t xml:space="preserve">ALAT </t>
  </si>
  <si>
    <t xml:space="preserve">AspAt </t>
  </si>
  <si>
    <t xml:space="preserve">Fosfataza alkaliczna </t>
  </si>
  <si>
    <t xml:space="preserve">GGTP </t>
  </si>
  <si>
    <t>Alfa amylaza surowica/mocz</t>
  </si>
  <si>
    <r>
      <t>Lipaza</t>
    </r>
    <r>
      <rPr>
        <b/>
        <sz val="8"/>
        <rFont val="Arial"/>
        <family val="2"/>
      </rPr>
      <t xml:space="preserve"> </t>
    </r>
  </si>
  <si>
    <r>
      <t>CK-kinaza kreatynowa</t>
    </r>
    <r>
      <rPr>
        <b/>
        <sz val="8"/>
        <rFont val="Arial"/>
        <family val="2"/>
      </rPr>
      <t xml:space="preserve"> </t>
    </r>
  </si>
  <si>
    <t xml:space="preserve">CK MB (aktywność) </t>
  </si>
  <si>
    <t xml:space="preserve">Glukoza </t>
  </si>
  <si>
    <t xml:space="preserve">Etanol </t>
  </si>
  <si>
    <r>
      <t>Mocznik</t>
    </r>
    <r>
      <rPr>
        <b/>
        <sz val="8"/>
        <rFont val="Arial"/>
        <family val="2"/>
      </rPr>
      <t xml:space="preserve"> </t>
    </r>
  </si>
  <si>
    <t xml:space="preserve">Kreatynina </t>
  </si>
  <si>
    <t xml:space="preserve">LDH </t>
  </si>
  <si>
    <t>Kreatynina enzymatyczna</t>
  </si>
  <si>
    <t>u nas taka cena w jedynce 2541,45 netto</t>
  </si>
  <si>
    <t xml:space="preserve">CRP ultraczułe </t>
  </si>
  <si>
    <t xml:space="preserve">Sód </t>
  </si>
  <si>
    <t xml:space="preserve">Potas </t>
  </si>
  <si>
    <t xml:space="preserve">Chlorki </t>
  </si>
  <si>
    <t xml:space="preserve">Wapń całkowity </t>
  </si>
  <si>
    <t xml:space="preserve">Magnez </t>
  </si>
  <si>
    <t xml:space="preserve">Fosforany nieorganiczne </t>
  </si>
  <si>
    <r>
      <t>Kwas moczowy</t>
    </r>
    <r>
      <rPr>
        <b/>
        <sz val="8"/>
        <rFont val="Arial"/>
        <family val="2"/>
      </rPr>
      <t xml:space="preserve"> </t>
    </r>
  </si>
  <si>
    <t>Cholest. Całk.</t>
  </si>
  <si>
    <t>HDL</t>
  </si>
  <si>
    <t>Żelazo</t>
  </si>
  <si>
    <t>UIBC</t>
  </si>
  <si>
    <t>Kalprotektyna</t>
  </si>
  <si>
    <t>Metotreksat</t>
  </si>
  <si>
    <t>Ilość testów</t>
  </si>
  <si>
    <t>Ilość zamawiana op</t>
  </si>
  <si>
    <t>1*</t>
  </si>
  <si>
    <t>Kalibratory,kontrole i mat. zużywalne do podanej ilości testów</t>
  </si>
  <si>
    <t>x</t>
  </si>
  <si>
    <t>bad.</t>
  </si>
  <si>
    <t>Razem odczynniki kalib.i kontr.</t>
  </si>
  <si>
    <t>Dzierżawa</t>
  </si>
  <si>
    <t>ap. w USK</t>
  </si>
  <si>
    <t>Ap. w SPSK</t>
  </si>
  <si>
    <t>Ogólna ilość ap.</t>
  </si>
  <si>
    <t>Ilość m-cy</t>
  </si>
  <si>
    <t>Numer aparatu</t>
  </si>
  <si>
    <t>Nazwa aparatu zgodna z fakturą</t>
  </si>
  <si>
    <t>Wartość brutto</t>
  </si>
  <si>
    <t xml:space="preserve">Dzierżawa platformy iimmumochemicznej </t>
  </si>
  <si>
    <t>m-c</t>
  </si>
  <si>
    <t>Dzierżawa aparatu zapasowego do oznaczania troponiny i leków immunosupresyjnych</t>
  </si>
  <si>
    <t xml:space="preserve">Dzierżawa systemu alikwotującegoz sortowaniem </t>
  </si>
  <si>
    <t>Dzierżawa razem</t>
  </si>
  <si>
    <t>OGÓŁEM</t>
  </si>
  <si>
    <t>Warunki graniczne</t>
  </si>
  <si>
    <t>3  identyczne zintegrowane systemy biochemiczno-immunochemiczne do wykonania oznaczeń pilnych, wyposażone w podajnik próbek, umożliwiający aspirację materiału do badań biochemicznych i immunochemicznych z tej samej próbki, bez konieczności manualnego przenoszenia próbek między modułem biochemicznym i immunochemicznym, i zarządzany z jednego stanowiska operatorskiego wraz z 1 analizatorem zastępczym dla oznaczeń immunochemicznych pracującym na tych samych odczynnikach, co moduł immunochemiczny zintegrowanego systemu</t>
  </si>
  <si>
    <t>Praca analizatorów podstawowego i zastępczego na identycznych odczynnikach reakcyjnych,  kalibratorach, materiałach kontrolnych i materiałach  zużywalnych</t>
  </si>
  <si>
    <t xml:space="preserve">Jeden z systemów immunobiochemicznych wyposażony w urządzenie alikwotujące z sorterem próbek  o następujacych parametrach :1/ możliwość automatycznego rozdziału materiału do probówek wtórnych; 2/urządzenie wyposażone w wewnętrzną drukarkę kodów paskowych umożliwiającą bezpośredni wydruk kodów na probówkach wtórnych, 3/ urządzenie nie wymaga zastosowania kompresora powietrza, jedynie zasilanie elektryczne,4/ urządzenie posiada wewnętrzny moduł do zarządzania kontrolą jakości umożliwiający przechowywanie i automatyczne dozowanie materiału kontrolnego, 5/ urządzenia posiada możliwość pracy z probówkami zamkniętymi i otwartymi, 6/ możliwość ciagłego dostawiania próbek, 7/ wydajność sortowania min. 600 próbek/godz., 8\/ urządzenie stosuje jednorazowe, nieprzewodzące koncówki dozujące, 9/ wykonawca dostarczy odpowiednią ilość materiałów zużywalnych do przygotowania  z 40 000 próbek pierwotnych - 25 000  x 1 probówka wtórna i 15 000 - x2 probówkibki wtórne; </t>
  </si>
  <si>
    <r>
      <t xml:space="preserve">Wykonawca zapewni materiał do codziennej kontroli jakości od niezależnego producenta dla oznaczanych parametrów. </t>
    </r>
    <r>
      <rPr>
        <i/>
        <sz val="10"/>
        <rFont val="Arial"/>
        <family val="2"/>
      </rPr>
      <t xml:space="preserve">Oznaczenia immunochemiczne: płynny,2- lub 3-poziomowy, mianowany, stabilny po otwarciu w temp. 2-8 </t>
    </r>
    <r>
      <rPr>
        <sz val="10"/>
        <rFont val="Arial"/>
        <family val="2"/>
      </rPr>
      <t xml:space="preserve">°C 14 dni dla większości parametrów, w dostawach jednej serii przez okres co najmniej 14 miesięcy. </t>
    </r>
    <r>
      <rPr>
        <i/>
        <sz val="10"/>
        <rFont val="Arial"/>
        <family val="2"/>
      </rPr>
      <t>Oznaczenia biochemiczne:</t>
    </r>
    <r>
      <rPr>
        <sz val="10"/>
        <rFont val="Arial"/>
        <family val="2"/>
      </rPr>
      <t xml:space="preserve"> płynny lub liofilizowany 2- lub  3-poziomowy, stabilny po otwarciu w temp. 2-8 °C 14 dni dla większości parametrów, w dostawach jednej serii przez okres co najmniej 18 miesięcy.</t>
    </r>
  </si>
  <si>
    <t>Ilość miejsc próbkowych do załadowania zintegrowanego systemu jednorazowo min. 160</t>
  </si>
  <si>
    <t>Możliwość wykonania oznaczeń w różnych  rodzajach materiałów biologicznych ( surowica, osocze, mocz, PMR, hemolizat ) z różnego rodzaju probówek pierwotnych i wtórnych</t>
  </si>
  <si>
    <t>Możliwość wykonania min.25 róznych parametrów jednoczenie z jednej próbki na analizatorze immunochemicznym i min. 50 róznych parametrów w analizatorze biochemicznym</t>
  </si>
  <si>
    <t>Możliwość wykonywania na analizatorach wszystkich badań immunochemicznych i biochemicznych  określonych w formularzu cenowym</t>
  </si>
  <si>
    <t>Analizatory wyposażone w detektor skrzepu i mikro- skrzepu w próbce badanej oraz detektor piany w odczynnikach i próbkach</t>
  </si>
  <si>
    <t>Możliwość dostawiania próbek w czasie pracy  rutynowej bez jej przerywania</t>
  </si>
  <si>
    <t>Swobodny dostęp do próbek ( po rozpipetowaniu ) w trakcie pracy</t>
  </si>
  <si>
    <t>Jeden rodzaj statywów dla probówek badanych,  kalibratorów, kontroli oraz próbek o różnej objętości ( także dla probówek pediatrycznych )</t>
  </si>
  <si>
    <t>Materiał badany i odczynniki identyfikowane za  pomocą kodów kreskowych</t>
  </si>
  <si>
    <t>Odczynniki chłodzone na pokładzie modułów biochemicznego i immunochemicznego systemów zintegrowanych oraz aparatu zapasowego w zakresie temperatur od 2 stopnie C do 12 stopni C</t>
  </si>
  <si>
    <t>Możliwość automatycznego rozcieńczania,  powtarzania analizy po przekroczeniu zakresu  liniowości</t>
  </si>
  <si>
    <t>Wbudowany system kontroli jakości: graficzna i  liczbowa prezentacja wyników kontroli jakości, możliwość wprowadzenia reguł Westgarda,  archiwizacja wyników kontroli jakości z możliwością  wydruku</t>
  </si>
  <si>
    <t>Automatyczne monitorowanie poziomu odczynników, materiałów zużywalnych, odpadów stałych i płynnych</t>
  </si>
  <si>
    <t>Instrukcje obsługi w języku polskim</t>
  </si>
  <si>
    <t>Wykonawca zapewni dostęp do oprogramowania zarządzającego procesem wewnątrzlaboratoryjnej kontroli jakości, które umożliwia udział w międzynarodowym programie porównań międzylaboratoryjnych i pochodzi od producenta niezależnych materiałów kontrolnycho kreślonych w pkt.4. ( w dwóch lokalizacjach) Oprogramowanie to musi umożliwiać co najmniej:                                                           *analizę metody z wyliczeniem SD, CV, TE                                        * analizę wykresu roboczego z wykonaniem co najmniej krzywej L-J i krzywej obciążenia                                                                              * możliwość dokumentacji wewnętrznego procesu kontroli jakości dla materiałów kontrolnych dowolnego producenta                  * możliwość bezpośredniego przesłania wyników badań kontroli jakości z LIS do oprogramowania* możliwość optymalizacji reguł Westgarda z wykorzystaniem kart OPS* możliwość monitorowania planu kontroli jakości</t>
  </si>
  <si>
    <t>Możliwość tworzenia raportów czynności  konserwacyjnych</t>
  </si>
  <si>
    <t>Możliwość prezentacji na ekranie aktualnego stanu próbki badanej ( oczekuje na badanie, jest w trakcie  badania, przewidywany czas ukończenia badania )</t>
  </si>
  <si>
    <t>Wykonawca dostarczy zewnętrzne zestawy komputerowe do podłączenia analizatorów do LIS użytkownika</t>
  </si>
  <si>
    <t>Podłączenie systemu immunochemiczno-biochemicznego, dwustronnej transmisji danych zamawianych urządzeń- do LIS Zamawiającego na koszt Wykonawcy</t>
  </si>
  <si>
    <t>Świadectwo CE dla oferowanych analizatorów oraz odczynników</t>
  </si>
  <si>
    <t>Bezpłatny serwis analizatorów z czasem reakcji 24 godz. od zgłoszenia awarii przez zamawiającego, a w przypadku nieskutecznej naprawy wymiana  analizatora w ciągu 72 godz.( w tym wykonanie niezbędnych przeglądów technicznych urządzeń zgodnie z zaleceniami producenta)</t>
  </si>
  <si>
    <t xml:space="preserve">Wykonawca zapewni Instalację analizatorów wraz z  przeszkoleniem personelu w zakresie użytkowania urządzenia </t>
  </si>
  <si>
    <t>II. Graniczne minimalne parametry dla modułu biochemicznego</t>
  </si>
  <si>
    <t>Wydajność części biochemicznej min.  400 testów fotometrycznych i 400 oznaczeń jonów na godz.</t>
  </si>
  <si>
    <t>Analiza w fazie ciekłej</t>
  </si>
  <si>
    <t>Możliwość oceny stopnia interferencji (hemolizy,lipemii bilirubinemii), mających wpływ na wartość wyniku</t>
  </si>
  <si>
    <t>Możliwość równoczesnego umieszczenia minimum 50 rodzajów odczynników na pokładzie (również tego samego typu np. nowe opakowanie już będącego na pokładzie odczynnika)</t>
  </si>
  <si>
    <t>W analizatorze biochemicznym zastosowanie kuwet kwarcowych wielokrotnego użytku, bez konieczności  wymiany przez cały okres trwania kontraktu - potwierdzone zapisem w instrukcji obsługi analizatora</t>
  </si>
  <si>
    <t>III. Graniczne minimalne parametry dla zestawu analizatorów immunochemicznych</t>
  </si>
  <si>
    <t>Analizatory immunochemiczne wykorzystujące metodę chemiluminescencji</t>
  </si>
  <si>
    <t>Minimum 25 pozycji odczynnikowych w każdym z  zaoferowanych analizatorów immunochemicznych</t>
  </si>
  <si>
    <t>Wydajność modułu   immunochemicznego dla zintegrowanego systemu min. 100 oznaczeń na godzinę, a dla aparatu zapasowego - min. 200 oznaczen na godzinę.</t>
  </si>
  <si>
    <t>Mozliwość wymiany i dostawiania odczynników w analizatorze immunochemicznym w trakcie pracy analizatora bez konieczności przerywania jego pracy i wprowadzania  apartu w stan pauzy.</t>
  </si>
  <si>
    <t>Wszystkie oferowane odczynniki   do badań immunochemicznych bez konieczności rekonstytucji i łączenia dwóch lub więcej składników, czy konieczności uprzedniego doprowadzania kalibratorów do temperatury pokojowej. Wszystkie oferowane kalibratory do badan immunochemicznych bez konieczności rekonstytucji.</t>
  </si>
  <si>
    <t>IV. Wyposażenie dodatkowe analizatora</t>
  </si>
  <si>
    <t>Analizatory wyposażone w drukarkę dającą możliwość bezpośredniego wydruku, skaner kodów kreskowych, komputer, monitor, klawiaturę</t>
  </si>
  <si>
    <t>Zabezpieczenie pracy wszystkich oferowanych urządzeń w UPS</t>
  </si>
  <si>
    <t xml:space="preserve">Wykonawca dostarczy odpowiednie stacji uzdatniania wody do pracy analizatorów </t>
  </si>
  <si>
    <t>W przypadku awarii aparatury diagnostycznej  zapewnienie ciągłości wykonywania badań na koszt  wykonawcy lub wstawienie aparatu zastępczego</t>
  </si>
  <si>
    <t>Każdy zintegrowany system  doposażony w zewnetrzna lodówkę o poj. Min. 220 l</t>
  </si>
  <si>
    <t xml:space="preserve">Zapewnienie odpowiednich warunków termicznych dla pracy zintegrowanych systemów </t>
  </si>
  <si>
    <t>Wykonawca dostarczy cieplarkę ,wirówki, wytrząsarkę  -jeśli będą niezbędne do postępowania preanalitycznego w oferowanych oznaczeniach</t>
  </si>
  <si>
    <t xml:space="preserve">Wykonawca dostarczy  zewnętrzne drukarki do zintegrowanych systemów analitycznych ( wraz z niezbędnymi materiałami zużywalnymi - toner) do archiwizacji wydruków kontroli wewnątrz- i zewnątrzlaboratoryjnej </t>
  </si>
  <si>
    <t>Wykonawca dostarczy Karty charakterystyki w formie papierowej lub elektronicznej z pierwsza dostawą</t>
  </si>
  <si>
    <t>Wykonawca zapewni min.4 szkolenia  (60 min) związane z przedmiotem umowy w trakcie trwania umowy.</t>
  </si>
  <si>
    <t>Pakiet Nr 4. Odczynniki, kontrole,kalibratory z dzierżawą  analizatora biochemicznegoi  oraz systemu preanalitycznego do badań rutynowych dla DDL</t>
  </si>
  <si>
    <t>L.p.</t>
  </si>
  <si>
    <t>Ilość testów na 2 lata</t>
  </si>
  <si>
    <t>il</t>
  </si>
  <si>
    <t>Ilość zam. op</t>
  </si>
  <si>
    <t>Cena netto za op.</t>
  </si>
  <si>
    <t>Cena brutto za op.</t>
  </si>
  <si>
    <t>test</t>
  </si>
  <si>
    <t xml:space="preserve">Bilirubina bezpośrednia </t>
  </si>
  <si>
    <t xml:space="preserve">ALT </t>
  </si>
  <si>
    <t xml:space="preserve">AST </t>
  </si>
  <si>
    <t>LDH</t>
  </si>
  <si>
    <t xml:space="preserve">Albumina </t>
  </si>
  <si>
    <t xml:space="preserve">Mocznik </t>
  </si>
  <si>
    <t xml:space="preserve">Kwas moczowy </t>
  </si>
  <si>
    <t xml:space="preserve">Fosfor </t>
  </si>
  <si>
    <t xml:space="preserve">Żelazo </t>
  </si>
  <si>
    <t xml:space="preserve">UIBC </t>
  </si>
  <si>
    <t xml:space="preserve">Cholesterol całkowity </t>
  </si>
  <si>
    <t>Cholesterol LDL</t>
  </si>
  <si>
    <t xml:space="preserve">Trójglicerydy </t>
  </si>
  <si>
    <t xml:space="preserve">HDL </t>
  </si>
  <si>
    <t xml:space="preserve">CK-NAC </t>
  </si>
  <si>
    <t xml:space="preserve">CK-MB </t>
  </si>
  <si>
    <t xml:space="preserve">Amylaza </t>
  </si>
  <si>
    <t xml:space="preserve">Lipaza </t>
  </si>
  <si>
    <t xml:space="preserve">ASO </t>
  </si>
  <si>
    <t xml:space="preserve">C3 </t>
  </si>
  <si>
    <t xml:space="preserve">C4 </t>
  </si>
  <si>
    <t xml:space="preserve">IgA </t>
  </si>
  <si>
    <t xml:space="preserve">IgG </t>
  </si>
  <si>
    <t xml:space="preserve">IgM </t>
  </si>
  <si>
    <t xml:space="preserve">Mikroalbumina </t>
  </si>
  <si>
    <t xml:space="preserve">RF </t>
  </si>
  <si>
    <t xml:space="preserve">Transferyna </t>
  </si>
  <si>
    <t xml:space="preserve">Ferrytyna </t>
  </si>
  <si>
    <t xml:space="preserve">Na </t>
  </si>
  <si>
    <t xml:space="preserve">K </t>
  </si>
  <si>
    <t xml:space="preserve">Cl </t>
  </si>
  <si>
    <t>Odczynniki do ISE</t>
  </si>
  <si>
    <t>ISE Reference</t>
  </si>
  <si>
    <t>X</t>
  </si>
  <si>
    <t>ISE Mid Standard</t>
  </si>
  <si>
    <t>ISE Buffer</t>
  </si>
  <si>
    <t>Razem testów</t>
  </si>
  <si>
    <t>Ilość ozn.</t>
  </si>
  <si>
    <t>Kalibratory,kontrole i mat .zużywalne do podanej ilości testów</t>
  </si>
  <si>
    <t>Ilość ozn.na rok</t>
  </si>
  <si>
    <t>Ilość  m-cy</t>
  </si>
  <si>
    <t>Nazwa apatau zgodna z fakturą</t>
  </si>
  <si>
    <t>Dzierżawa analizatora biochemicznego z analizatorem back-up</t>
  </si>
  <si>
    <t xml:space="preserve">Dzierżawa systemu preanalitycznego </t>
  </si>
  <si>
    <t>dzierżawa razem</t>
  </si>
  <si>
    <t>Oferta ogółem</t>
  </si>
  <si>
    <t>Analizator biochemiczny</t>
  </si>
  <si>
    <t>Analizatory i odczynniki  stanowiący spójny system analityczny – produkowany przez tego samego producenta, który zapewnia autoryzowany bezpłatny serwis urządzeń w trakcie trwania umowy ( dopuszcza się 10 % odczynników od innego producenta )</t>
  </si>
  <si>
    <t xml:space="preserve">Analizator biochemiczny lub platforma biochemiczna o łącznej wydajności minimum 4000 testów forometryczncyh i 1800 testów /h  ISE na godzinę </t>
  </si>
  <si>
    <t>Oznaczanie elektrolitów Na, K, Cl przy pomocy elektrod jonoselektywnych wymienianych niezależnie / oddzielnie. Stabilność kalibracji ISE minimim  24 h</t>
  </si>
  <si>
    <t>Podajnik próbówek  na min 350 probówek  wstawianych do dedykowanych statywów</t>
  </si>
  <si>
    <t>Kuwety reakcyjne wielokrotnego użytku, szklane, myte w analizatorze termostatowane powietrzem.  System monitorowania czystości kuwet, z gwarancja używania kuwet bez konieczności okresowej wymiany przez cały okres trwania kontraktu</t>
  </si>
  <si>
    <t>Oferent musi zaoferować materiały kalibracyjne i kontrolne do wszystkich wymienionych rodzajów oznaczeń.</t>
  </si>
  <si>
    <t>Ilość oferowanych materiałów kontrolnych musi zapewnić wykonanie codziennej kontroli wszystkich parametrów na co najmniej dwóch poziomach.</t>
  </si>
  <si>
    <t>Wszystkie oferowane odczynniki muszą posiadać znaki CE i karty MSDS; karty charakterystyk dostarczone z pierwszą dostawą</t>
  </si>
  <si>
    <t>Możliwość oznaczenia wszystkich wymienionych w załączniku badań z jednej próbki pierwotnej.</t>
  </si>
  <si>
    <t>Łaźnia powietrzna zapewniająca minimum czynności konserwacyjnych</t>
  </si>
  <si>
    <t>Wymagana utylizacja opakowań zgodnie z ustawą</t>
  </si>
  <si>
    <t>Wykonawca zapewni materiał do codziennej kontroli jakości od niezależnego producenta dla oznaczanych parametrów. Oznaczenia biochemiczne: płynny, 3-poziomowy, stabilny po otwarciu w temp. 2-8 °C 14 dni dla większości parametrów, w dostawach jednej serii przez okres co najmniej 18 miesięcy</t>
  </si>
  <si>
    <t>Wykonawca dostarczy stacje wodne o odpowiedniej wydajności na podaną ilość testów</t>
  </si>
  <si>
    <t>Wykonawca dostarczy 2 zewnętrzne zestawy komputerowe do podłączenia do LIS użytkownika. Koszty podłaczenia analiztorów z LIS po stronie wykonacy.</t>
  </si>
  <si>
    <t>System preanalityczny</t>
  </si>
  <si>
    <t>Wydajność systemu preanalitycznego minimum 800 probówek/godz.</t>
  </si>
  <si>
    <t xml:space="preserve">System preanalityczny wyposażony w automat do selektywnego zdejmowania korków z probówek </t>
  </si>
  <si>
    <t>Rozpoznawanie w trzech wymiarach przestrzennych (3D) kształtu, rozmiaru oraz koloru korka - zdjęcia wykonywane zarówno od fromtu oraz z góry próbówki w celu zapewnienia dokładnej identyfikacji rodzaju próbówki i materiału znajdującego się wewnątrz. Precyzyjna identyfikacja korków zawierających kolorowy pierścień determinujący rodzaj, zawartości i przeznaczenie próbówki. Wymagane załączenie firmowych ulotek i zdjęć, jako potwierdzenia spełnienia zapisów SIWZ</t>
  </si>
  <si>
    <t>System detekcji objetości surowicy i osocza działający w podczerwieni niewymagający zachowania wolnej od etykiety powierzchni na próbówce, pozwalający na pomiar objetości nawet poprzez 3 warstwy etykiet ( naklejek, kodów kreskowych). Wymagane załączenie firmowych ulotek i zdjęć, jako potwierdzenia spełnienia zapisów SIWZ</t>
  </si>
  <si>
    <t>Oprogramowanie w języku polskim</t>
  </si>
  <si>
    <t>Sortowanie próbówek o wymiarach co najmniej w zakresach 1) zakres średnic zew. 10.5 mm - 17 mm 2) zakres wysokości 70 mm - 100 mm</t>
  </si>
  <si>
    <t>Możliwość zdefiniowania minimum 150 obszarów sortowania</t>
  </si>
  <si>
    <t>Sorter bez wbudowanego kompresora lub nie wymagający współpracy z kompresorem zewnętrznym</t>
  </si>
  <si>
    <t>Wykonawca zapewni bezpłatny autoryzowany serwis aparatów i stacji wodnych na czas trwania umowy oraz przeglądy analizatorów zgodnie z zaleceniami producenta.</t>
  </si>
  <si>
    <t>Wykonawca zapewni podłączenie oferowanych urządzeń do LIS użytkownika (zapewnienie dwukierunkowej współpracy) i zapewni przeszkolenie personelu laboratorium w zakresie obsługi ( szkolenia instalacyjne)</t>
  </si>
  <si>
    <t>Utylizacja opakowań zgodnie z ustawą</t>
  </si>
  <si>
    <t>Oferent dostarczy na własny koszt lodówko-zamrażarkę do przechowywania odczynników we właściwych warunkach temperatury</t>
  </si>
  <si>
    <t>Pakiet Nr 6.  Odczynniki, kontrole,kalibratory i materiały zużywalne do własnego  analizatora osadów moczu IRIS Q200 z dzierżawą dwóch  analizatorów zapasowych pracujących na tych samych odczynnikach co aparat własny.</t>
  </si>
  <si>
    <t>Ilość USK op na 2 lata</t>
  </si>
  <si>
    <t>SPSK na 2 lata</t>
  </si>
  <si>
    <t>Lamina</t>
  </si>
  <si>
    <t>IQ Control/Focus set</t>
  </si>
  <si>
    <t>IQ Calibrator Pack</t>
  </si>
  <si>
    <t>Iris Cleanser Pack</t>
  </si>
  <si>
    <t>Iris diluenta Pack</t>
  </si>
  <si>
    <t xml:space="preserve">IQ200 2G ANNUAL CERTIFICATION KIT </t>
  </si>
  <si>
    <t>Q200 SEM I ANNUAL HIGH VOLUME KIT</t>
  </si>
  <si>
    <t>razem</t>
  </si>
  <si>
    <t>dzierżawa aparatów (2szt)</t>
  </si>
  <si>
    <t>Analizator zapasowy pracujący na tych samych odczynnikach, co aparat własny, nie starszy niż 2011r</t>
  </si>
  <si>
    <t>Autoryzowany,bezpłatny serwis na czas trwania umowy ( w tym przeglądy zgodnie z wymogami producenta). Serwis ANALIZATORA IRIS IQ200 SN.2589 ROK PRODUKCJI:2005, PRODUCENT IRIS DIAGNOSTICS będącego własnością  zamawiającego oraz aparatu dzierżawionego</t>
  </si>
  <si>
    <t xml:space="preserve">Wykonawca zapewni min.4 szkolenia (60 min) w zakresie przedmiotu umowy </t>
  </si>
  <si>
    <t>Zamawiający dostarczy zestaw komputerowy do podłączenia analizatora do LIS użytkownika na czas trwania umowy</t>
  </si>
  <si>
    <t xml:space="preserve">Pakiet Nr 7.  Paski do moczu do automatycznego odczytu kompatybilnego z analizatorem IRIS Q200 z dzierżawą trzech aparatów   </t>
  </si>
  <si>
    <t>Pakiet odczynnikowy - paski</t>
  </si>
  <si>
    <t>Płyny eksploatacyjne</t>
  </si>
  <si>
    <t>Kalibratory</t>
  </si>
  <si>
    <t>Kontrole minimum na dwóch poziomach</t>
  </si>
  <si>
    <t>Pochłaniacz wilgoci</t>
  </si>
  <si>
    <t>VELOCITY PM KIT</t>
  </si>
  <si>
    <t>VELOCITY AC ANNUAL CERTIFICATION KIT</t>
  </si>
  <si>
    <t>Dzierżawa analizatora</t>
  </si>
  <si>
    <t>razem dzierżawy</t>
  </si>
  <si>
    <t>Automatyczny analizator do badania moczu - parametry graniczne</t>
  </si>
  <si>
    <t>Rok produkcji aparatu nie wcześniejszy niż 2008</t>
  </si>
  <si>
    <t>W pełni zautomatyzowany proces badania bez udziału operatora w czasie cyklu badania próbek</t>
  </si>
  <si>
    <t>Wydajność analizatora min. 210 ozn./godz.</t>
  </si>
  <si>
    <t>Automatycznie określane parametry: glukoza, bilirubina,ciala ketonowe,ciężar właściwy, erytrocyty, pH,białko, kwas askorbinowy, urobilinogen, azotyny, leukocyty,barwa, klarowność</t>
  </si>
  <si>
    <t>System aspiracji moczu na pasek pomiarowy eliminujący możliwość kontaminacji próbek moczu</t>
  </si>
  <si>
    <t>Minimalna objętość moczu w próbce 2ml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</si>
</sst>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0\ [$zł-415];\-#,##0.00\ [$zł-415]"/>
    <numFmt numFmtId="166" formatCode="#,##0.00\ [$zł-415];[Red]\-#,##0.00\ [$zł-415]"/>
    <numFmt numFmtId="167" formatCode="#,##0.00&quot; zł&quot;"/>
    <numFmt numFmtId="168" formatCode="#,##0.00\ _z_ł"/>
    <numFmt numFmtId="169" formatCode="#,##0.0000\ [$zł-415];\-#,##0.0000\ [$zł-415]"/>
    <numFmt numFmtId="170" formatCode="#,##0.0000\ [$zł-415];[Red]\-#,##0.0000\ [$zł-415]"/>
    <numFmt numFmtId="171" formatCode="#,##0_ ;[Red]\-#,##0\ "/>
    <numFmt numFmtId="172" formatCode="#,##0&quot; zł&quot;;[Red]\-#,##0&quot; zł&quot;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.4"/>
      <name val="Arial"/>
      <family val="2"/>
    </font>
    <font>
      <sz val="8"/>
      <color indexed="16"/>
      <name val="Arial"/>
      <family val="2"/>
    </font>
    <font>
      <i/>
      <sz val="10"/>
      <name val="Arial"/>
      <family val="2"/>
    </font>
    <font>
      <sz val="9"/>
      <color indexed="25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79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164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20" fillId="18" borderId="9" xfId="0" applyFont="1" applyFill="1" applyBorder="1" applyAlignment="1">
      <alignment horizontal="center" vertical="center" wrapText="1"/>
    </xf>
    <xf numFmtId="164" fontId="20" fillId="18" borderId="9" xfId="0" applyNumberFormat="1" applyFont="1" applyFill="1" applyBorder="1" applyAlignment="1">
      <alignment horizontal="center" vertical="center" wrapText="1"/>
    </xf>
    <xf numFmtId="165" fontId="20" fillId="18" borderId="9" xfId="0" applyNumberFormat="1" applyFont="1" applyFill="1" applyBorder="1" applyAlignment="1">
      <alignment horizontal="center" vertical="center" wrapText="1"/>
    </xf>
    <xf numFmtId="4" fontId="20" fillId="18" borderId="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18" borderId="9" xfId="0" applyFont="1" applyFill="1" applyBorder="1" applyAlignment="1">
      <alignment horizontal="center"/>
    </xf>
    <xf numFmtId="0" fontId="19" fillId="0" borderId="9" xfId="54" applyFont="1" applyBorder="1" applyAlignment="1">
      <alignment wrapText="1"/>
      <protection/>
    </xf>
    <xf numFmtId="0" fontId="19" fillId="0" borderId="9" xfId="54" applyFont="1" applyBorder="1" applyAlignment="1">
      <alignment horizontal="center"/>
      <protection/>
    </xf>
    <xf numFmtId="3" fontId="20" fillId="0" borderId="9" xfId="0" applyNumberFormat="1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164" fontId="19" fillId="0" borderId="9" xfId="54" applyNumberFormat="1" applyFont="1" applyFill="1" applyBorder="1" applyAlignment="1">
      <alignment horizontal="center"/>
      <protection/>
    </xf>
    <xf numFmtId="164" fontId="22" fillId="0" borderId="9" xfId="54" applyNumberFormat="1" applyFont="1" applyFill="1" applyBorder="1" applyAlignment="1">
      <alignment horizontal="center"/>
      <protection/>
    </xf>
    <xf numFmtId="165" fontId="19" fillId="0" borderId="9" xfId="0" applyNumberFormat="1" applyFont="1" applyFill="1" applyBorder="1" applyAlignment="1">
      <alignment/>
    </xf>
    <xf numFmtId="166" fontId="19" fillId="0" borderId="9" xfId="0" applyNumberFormat="1" applyFont="1" applyFill="1" applyBorder="1" applyAlignment="1">
      <alignment/>
    </xf>
    <xf numFmtId="9" fontId="1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wrapText="1"/>
    </xf>
    <xf numFmtId="4" fontId="19" fillId="0" borderId="9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/>
      <protection/>
    </xf>
    <xf numFmtId="164" fontId="19" fillId="0" borderId="10" xfId="54" applyNumberFormat="1" applyFont="1" applyFill="1" applyBorder="1" applyAlignment="1">
      <alignment horizontal="center"/>
      <protection/>
    </xf>
    <xf numFmtId="164" fontId="22" fillId="0" borderId="10" xfId="54" applyNumberFormat="1" applyFont="1" applyFill="1" applyBorder="1" applyAlignment="1">
      <alignment horizontal="center"/>
      <protection/>
    </xf>
    <xf numFmtId="0" fontId="23" fillId="0" borderId="0" xfId="0" applyFont="1" applyFill="1" applyAlignment="1">
      <alignment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 horizontal="center"/>
    </xf>
    <xf numFmtId="164" fontId="22" fillId="0" borderId="9" xfId="0" applyNumberFormat="1" applyFont="1" applyFill="1" applyBorder="1" applyAlignment="1">
      <alignment horizontal="center"/>
    </xf>
    <xf numFmtId="0" fontId="19" fillId="0" borderId="11" xfId="54" applyFont="1" applyBorder="1" applyAlignment="1">
      <alignment wrapText="1"/>
      <protection/>
    </xf>
    <xf numFmtId="0" fontId="19" fillId="0" borderId="11" xfId="54" applyFont="1" applyBorder="1" applyAlignment="1">
      <alignment horizontal="center"/>
      <protection/>
    </xf>
    <xf numFmtId="164" fontId="19" fillId="0" borderId="11" xfId="54" applyNumberFormat="1" applyFont="1" applyFill="1" applyBorder="1" applyAlignment="1">
      <alignment horizontal="center"/>
      <protection/>
    </xf>
    <xf numFmtId="164" fontId="22" fillId="0" borderId="11" xfId="54" applyNumberFormat="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center" wrapText="1"/>
    </xf>
    <xf numFmtId="0" fontId="19" fillId="0" borderId="9" xfId="0" applyFont="1" applyBorder="1" applyAlignment="1">
      <alignment wrapText="1"/>
    </xf>
    <xf numFmtId="0" fontId="24" fillId="0" borderId="0" xfId="0" applyFont="1" applyFill="1" applyAlignment="1">
      <alignment/>
    </xf>
    <xf numFmtId="0" fontId="19" fillId="0" borderId="9" xfId="0" applyFont="1" applyFill="1" applyBorder="1" applyAlignment="1">
      <alignment wrapText="1"/>
    </xf>
    <xf numFmtId="0" fontId="19" fillId="0" borderId="9" xfId="54" applyFont="1" applyBorder="1">
      <alignment/>
      <protection/>
    </xf>
    <xf numFmtId="0" fontId="19" fillId="0" borderId="11" xfId="41" applyNumberFormat="1" applyFont="1" applyFill="1" applyBorder="1" applyAlignment="1" applyProtection="1">
      <alignment wrapText="1"/>
      <protection/>
    </xf>
    <xf numFmtId="0" fontId="19" fillId="0" borderId="11" xfId="41" applyNumberFormat="1" applyFont="1" applyFill="1" applyBorder="1" applyAlignment="1" applyProtection="1">
      <alignment horizontal="center"/>
      <protection/>
    </xf>
    <xf numFmtId="164" fontId="19" fillId="0" borderId="11" xfId="41" applyNumberFormat="1" applyFont="1" applyFill="1" applyBorder="1" applyAlignment="1" applyProtection="1">
      <alignment horizontal="center"/>
      <protection/>
    </xf>
    <xf numFmtId="164" fontId="22" fillId="0" borderId="11" xfId="41" applyNumberFormat="1" applyFont="1" applyFill="1" applyBorder="1" applyAlignment="1" applyProtection="1">
      <alignment horizontal="center"/>
      <protection/>
    </xf>
    <xf numFmtId="0" fontId="19" fillId="0" borderId="9" xfId="41" applyNumberFormat="1" applyFont="1" applyFill="1" applyBorder="1" applyAlignment="1" applyProtection="1">
      <alignment wrapText="1"/>
      <protection/>
    </xf>
    <xf numFmtId="0" fontId="19" fillId="0" borderId="9" xfId="41" applyNumberFormat="1" applyFont="1" applyFill="1" applyBorder="1" applyAlignment="1" applyProtection="1">
      <alignment horizontal="center"/>
      <protection/>
    </xf>
    <xf numFmtId="164" fontId="19" fillId="0" borderId="9" xfId="41" applyNumberFormat="1" applyFont="1" applyFill="1" applyBorder="1" applyAlignment="1" applyProtection="1">
      <alignment horizontal="center"/>
      <protection/>
    </xf>
    <xf numFmtId="164" fontId="22" fillId="0" borderId="9" xfId="41" applyNumberFormat="1" applyFont="1" applyFill="1" applyBorder="1" applyAlignment="1" applyProtection="1">
      <alignment horizontal="center"/>
      <protection/>
    </xf>
    <xf numFmtId="0" fontId="19" fillId="0" borderId="9" xfId="0" applyFont="1" applyFill="1" applyBorder="1" applyAlignment="1">
      <alignment horizontal="center"/>
    </xf>
    <xf numFmtId="0" fontId="19" fillId="0" borderId="10" xfId="41" applyNumberFormat="1" applyFont="1" applyFill="1" applyBorder="1" applyAlignment="1" applyProtection="1">
      <alignment wrapText="1"/>
      <protection/>
    </xf>
    <xf numFmtId="0" fontId="19" fillId="0" borderId="10" xfId="41" applyNumberFormat="1" applyFont="1" applyFill="1" applyBorder="1" applyAlignment="1" applyProtection="1">
      <alignment horizontal="center"/>
      <protection/>
    </xf>
    <xf numFmtId="164" fontId="19" fillId="0" borderId="10" xfId="41" applyNumberFormat="1" applyFont="1" applyFill="1" applyBorder="1" applyAlignment="1" applyProtection="1">
      <alignment horizontal="center"/>
      <protection/>
    </xf>
    <xf numFmtId="0" fontId="19" fillId="0" borderId="9" xfId="41" applyNumberFormat="1" applyFont="1" applyFill="1" applyBorder="1" applyAlignment="1" applyProtection="1">
      <alignment horizontal="left" wrapText="1"/>
      <protection/>
    </xf>
    <xf numFmtId="0" fontId="19" fillId="0" borderId="0" xfId="54" applyFont="1" applyAlignment="1">
      <alignment wrapText="1"/>
      <protection/>
    </xf>
    <xf numFmtId="164" fontId="19" fillId="0" borderId="0" xfId="0" applyNumberFormat="1" applyFont="1" applyFill="1" applyAlignment="1">
      <alignment horizontal="center"/>
    </xf>
    <xf numFmtId="164" fontId="22" fillId="0" borderId="12" xfId="54" applyNumberFormat="1" applyFont="1" applyFill="1" applyBorder="1" applyAlignment="1">
      <alignment horizontal="center"/>
      <protection/>
    </xf>
    <xf numFmtId="0" fontId="19" fillId="0" borderId="12" xfId="41" applyNumberFormat="1" applyFont="1" applyFill="1" applyBorder="1" applyAlignment="1" applyProtection="1">
      <alignment wrapText="1"/>
      <protection/>
    </xf>
    <xf numFmtId="164" fontId="19" fillId="0" borderId="12" xfId="41" applyNumberFormat="1" applyFont="1" applyFill="1" applyBorder="1" applyAlignment="1" applyProtection="1">
      <alignment horizontal="center"/>
      <protection/>
    </xf>
    <xf numFmtId="164" fontId="22" fillId="0" borderId="12" xfId="41" applyNumberFormat="1" applyFont="1" applyFill="1" applyBorder="1" applyAlignment="1" applyProtection="1">
      <alignment horizontal="center"/>
      <protection/>
    </xf>
    <xf numFmtId="3" fontId="25" fillId="0" borderId="9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19" fillId="0" borderId="13" xfId="41" applyNumberFormat="1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>
      <alignment wrapText="1"/>
    </xf>
    <xf numFmtId="0" fontId="19" fillId="0" borderId="13" xfId="0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9" xfId="54" applyFont="1" applyBorder="1" applyAlignment="1">
      <alignment horizontal="center" wrapText="1"/>
      <protection/>
    </xf>
    <xf numFmtId="0" fontId="19" fillId="0" borderId="9" xfId="54" applyFont="1" applyFill="1" applyBorder="1" applyAlignment="1">
      <alignment wrapText="1"/>
      <protection/>
    </xf>
    <xf numFmtId="0" fontId="19" fillId="0" borderId="12" xfId="41" applyNumberFormat="1" applyFont="1" applyFill="1" applyBorder="1" applyAlignment="1" applyProtection="1">
      <alignment horizontal="center"/>
      <protection/>
    </xf>
    <xf numFmtId="0" fontId="20" fillId="18" borderId="9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164" fontId="20" fillId="0" borderId="9" xfId="0" applyNumberFormat="1" applyFont="1" applyFill="1" applyBorder="1" applyAlignment="1">
      <alignment/>
    </xf>
    <xf numFmtId="164" fontId="20" fillId="0" borderId="9" xfId="0" applyNumberFormat="1" applyFont="1" applyFill="1" applyBorder="1" applyAlignment="1">
      <alignment horizontal="center"/>
    </xf>
    <xf numFmtId="165" fontId="20" fillId="0" borderId="9" xfId="0" applyNumberFormat="1" applyFont="1" applyFill="1" applyBorder="1" applyAlignment="1">
      <alignment/>
    </xf>
    <xf numFmtId="166" fontId="20" fillId="0" borderId="9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19" fillId="18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/>
    </xf>
    <xf numFmtId="165" fontId="19" fillId="0" borderId="0" xfId="0" applyNumberFormat="1" applyFont="1" applyAlignment="1">
      <alignment/>
    </xf>
    <xf numFmtId="0" fontId="19" fillId="0" borderId="9" xfId="53" applyFont="1" applyFill="1" applyBorder="1" applyAlignment="1">
      <alignment horizontal="left" wrapText="1"/>
      <protection/>
    </xf>
    <xf numFmtId="0" fontId="19" fillId="0" borderId="9" xfId="53" applyFont="1" applyBorder="1" applyAlignment="1">
      <alignment horizontal="center"/>
      <protection/>
    </xf>
    <xf numFmtId="0" fontId="19" fillId="0" borderId="9" xfId="53" applyFont="1" applyFill="1" applyBorder="1" applyAlignment="1">
      <alignment horizontal="center"/>
      <protection/>
    </xf>
    <xf numFmtId="165" fontId="19" fillId="0" borderId="9" xfId="0" applyNumberFormat="1" applyFont="1" applyBorder="1" applyAlignment="1">
      <alignment/>
    </xf>
    <xf numFmtId="166" fontId="19" fillId="0" borderId="9" xfId="0" applyNumberFormat="1" applyFont="1" applyBorder="1" applyAlignment="1">
      <alignment/>
    </xf>
    <xf numFmtId="9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4" fontId="19" fillId="0" borderId="9" xfId="0" applyNumberFormat="1" applyFont="1" applyBorder="1" applyAlignment="1">
      <alignment/>
    </xf>
    <xf numFmtId="0" fontId="19" fillId="0" borderId="9" xfId="53" applyFont="1" applyFill="1" applyBorder="1" applyAlignment="1">
      <alignment wrapText="1"/>
      <protection/>
    </xf>
    <xf numFmtId="3" fontId="19" fillId="0" borderId="9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left" wrapText="1"/>
      <protection/>
    </xf>
    <xf numFmtId="0" fontId="19" fillId="0" borderId="11" xfId="53" applyFont="1" applyFill="1" applyBorder="1" applyAlignment="1">
      <alignment wrapText="1"/>
      <protection/>
    </xf>
    <xf numFmtId="0" fontId="19" fillId="0" borderId="0" xfId="54" applyFont="1" applyFill="1">
      <alignment/>
      <protection/>
    </xf>
    <xf numFmtId="0" fontId="20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6" borderId="9" xfId="0" applyFont="1" applyFill="1" applyBorder="1" applyAlignment="1">
      <alignment horizont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18" borderId="10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165" fontId="20" fillId="19" borderId="10" xfId="0" applyNumberFormat="1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4" fontId="20" fillId="19" borderId="9" xfId="0" applyNumberFormat="1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wrapText="1"/>
    </xf>
    <xf numFmtId="3" fontId="19" fillId="0" borderId="9" xfId="0" applyNumberFormat="1" applyFont="1" applyFill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165" fontId="19" fillId="0" borderId="9" xfId="0" applyNumberFormat="1" applyFont="1" applyBorder="1" applyAlignment="1">
      <alignment/>
    </xf>
    <xf numFmtId="166" fontId="19" fillId="0" borderId="9" xfId="0" applyNumberFormat="1" applyFont="1" applyBorder="1" applyAlignment="1">
      <alignment/>
    </xf>
    <xf numFmtId="9" fontId="19" fillId="0" borderId="9" xfId="0" applyNumberFormat="1" applyFont="1" applyBorder="1" applyAlignment="1">
      <alignment horizontal="center"/>
    </xf>
    <xf numFmtId="0" fontId="19" fillId="0" borderId="9" xfId="0" applyFont="1" applyFill="1" applyBorder="1" applyAlignment="1">
      <alignment horizontal="center" wrapText="1"/>
    </xf>
    <xf numFmtId="4" fontId="19" fillId="0" borderId="9" xfId="0" applyNumberFormat="1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left" wrapText="1"/>
    </xf>
    <xf numFmtId="166" fontId="19" fillId="0" borderId="9" xfId="0" applyNumberFormat="1" applyFont="1" applyFill="1" applyBorder="1" applyAlignment="1">
      <alignment/>
    </xf>
    <xf numFmtId="0" fontId="19" fillId="0" borderId="9" xfId="0" applyFont="1" applyFill="1" applyBorder="1" applyAlignment="1">
      <alignment horizontal="center"/>
    </xf>
    <xf numFmtId="165" fontId="19" fillId="0" borderId="9" xfId="0" applyNumberFormat="1" applyFont="1" applyFill="1" applyBorder="1" applyAlignment="1">
      <alignment/>
    </xf>
    <xf numFmtId="9" fontId="1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/>
    </xf>
    <xf numFmtId="165" fontId="19" fillId="0" borderId="9" xfId="0" applyNumberFormat="1" applyFont="1" applyFill="1" applyBorder="1" applyAlignment="1">
      <alignment horizontal="center" vertical="center"/>
    </xf>
    <xf numFmtId="166" fontId="19" fillId="0" borderId="9" xfId="0" applyNumberFormat="1" applyFont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horizontal="right" vertical="center"/>
    </xf>
    <xf numFmtId="0" fontId="19" fillId="0" borderId="9" xfId="0" applyFont="1" applyBorder="1" applyAlignment="1">
      <alignment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167" fontId="19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7" fontId="19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/>
    </xf>
    <xf numFmtId="0" fontId="20" fillId="18" borderId="9" xfId="0" applyFont="1" applyFill="1" applyBorder="1" applyAlignment="1">
      <alignment horizontal="center" vertical="center" wrapText="1"/>
    </xf>
    <xf numFmtId="165" fontId="20" fillId="18" borderId="9" xfId="0" applyNumberFormat="1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/>
    </xf>
    <xf numFmtId="0" fontId="19" fillId="0" borderId="9" xfId="0" applyFont="1" applyBorder="1" applyAlignment="1">
      <alignment wrapText="1"/>
    </xf>
    <xf numFmtId="0" fontId="19" fillId="0" borderId="9" xfId="0" applyFont="1" applyBorder="1" applyAlignment="1">
      <alignment horizontal="center"/>
    </xf>
    <xf numFmtId="167" fontId="19" fillId="0" borderId="9" xfId="0" applyNumberFormat="1" applyFont="1" applyBorder="1" applyAlignment="1">
      <alignment/>
    </xf>
    <xf numFmtId="9" fontId="19" fillId="0" borderId="9" xfId="0" applyNumberFormat="1" applyFont="1" applyBorder="1" applyAlignment="1">
      <alignment horizontal="center" wrapText="1"/>
    </xf>
    <xf numFmtId="9" fontId="19" fillId="0" borderId="9" xfId="0" applyNumberFormat="1" applyFont="1" applyFill="1" applyBorder="1" applyAlignment="1">
      <alignment horizontal="center" wrapText="1"/>
    </xf>
    <xf numFmtId="167" fontId="19" fillId="0" borderId="9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67" fontId="19" fillId="0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 horizontal="center" wrapText="1"/>
    </xf>
    <xf numFmtId="0" fontId="20" fillId="0" borderId="9" xfId="0" applyFont="1" applyBorder="1" applyAlignment="1">
      <alignment wrapText="1"/>
    </xf>
    <xf numFmtId="167" fontId="20" fillId="0" borderId="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9" fontId="20" fillId="18" borderId="9" xfId="0" applyNumberFormat="1" applyFont="1" applyFill="1" applyBorder="1" applyAlignment="1">
      <alignment horizontal="center" vertical="center" wrapText="1"/>
    </xf>
    <xf numFmtId="0" fontId="19" fillId="18" borderId="9" xfId="0" applyFont="1" applyFill="1" applyBorder="1" applyAlignment="1">
      <alignment horizontal="center"/>
    </xf>
    <xf numFmtId="3" fontId="20" fillId="0" borderId="9" xfId="0" applyNumberFormat="1" applyFont="1" applyBorder="1" applyAlignment="1">
      <alignment horizontal="center"/>
    </xf>
    <xf numFmtId="165" fontId="19" fillId="0" borderId="9" xfId="0" applyNumberFormat="1" applyFont="1" applyFill="1" applyBorder="1" applyAlignment="1">
      <alignment horizontal="center" vertical="center" wrapText="1"/>
    </xf>
    <xf numFmtId="9" fontId="19" fillId="0" borderId="9" xfId="0" applyNumberFormat="1" applyFont="1" applyFill="1" applyBorder="1" applyAlignment="1">
      <alignment horizontal="center" vertical="center" wrapText="1"/>
    </xf>
    <xf numFmtId="1" fontId="19" fillId="0" borderId="9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Border="1" applyAlignment="1">
      <alignment horizontal="center"/>
    </xf>
    <xf numFmtId="165" fontId="19" fillId="0" borderId="11" xfId="0" applyNumberFormat="1" applyFont="1" applyBorder="1" applyAlignment="1">
      <alignment/>
    </xf>
    <xf numFmtId="165" fontId="19" fillId="0" borderId="11" xfId="0" applyNumberFormat="1" applyFont="1" applyFill="1" applyBorder="1" applyAlignment="1">
      <alignment horizontal="center" vertical="center" wrapText="1"/>
    </xf>
    <xf numFmtId="9" fontId="19" fillId="0" borderId="11" xfId="0" applyNumberFormat="1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0" fontId="19" fillId="6" borderId="9" xfId="0" applyFont="1" applyFill="1" applyBorder="1" applyAlignment="1">
      <alignment/>
    </xf>
    <xf numFmtId="0" fontId="20" fillId="0" borderId="9" xfId="0" applyFont="1" applyFill="1" applyBorder="1" applyAlignment="1">
      <alignment wrapText="1"/>
    </xf>
    <xf numFmtId="165" fontId="20" fillId="0" borderId="9" xfId="0" applyNumberFormat="1" applyFont="1" applyBorder="1" applyAlignment="1">
      <alignment/>
    </xf>
    <xf numFmtId="9" fontId="20" fillId="0" borderId="9" xfId="0" applyNumberFormat="1" applyFont="1" applyBorder="1" applyAlignment="1">
      <alignment horizontal="center"/>
    </xf>
    <xf numFmtId="165" fontId="20" fillId="0" borderId="9" xfId="0" applyNumberFormat="1" applyFont="1" applyFill="1" applyBorder="1" applyAlignment="1">
      <alignment/>
    </xf>
    <xf numFmtId="165" fontId="19" fillId="0" borderId="0" xfId="0" applyNumberFormat="1" applyFont="1" applyBorder="1" applyAlignment="1">
      <alignment/>
    </xf>
    <xf numFmtId="165" fontId="19" fillId="0" borderId="0" xfId="0" applyNumberFormat="1" applyFont="1" applyFill="1" applyBorder="1" applyAlignment="1">
      <alignment horizontal="center"/>
    </xf>
    <xf numFmtId="0" fontId="20" fillId="0" borderId="9" xfId="0" applyFont="1" applyBorder="1" applyAlignment="1">
      <alignment/>
    </xf>
    <xf numFmtId="0" fontId="28" fillId="0" borderId="0" xfId="0" applyFont="1" applyAlignment="1">
      <alignment/>
    </xf>
    <xf numFmtId="168" fontId="19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0" fontId="19" fillId="6" borderId="9" xfId="0" applyFont="1" applyFill="1" applyBorder="1" applyAlignment="1">
      <alignment horizontal="center" readingOrder="1"/>
    </xf>
    <xf numFmtId="0" fontId="20" fillId="6" borderId="10" xfId="0" applyFont="1" applyFill="1" applyBorder="1" applyAlignment="1">
      <alignment horizontal="center" wrapText="1" readingOrder="1"/>
    </xf>
    <xf numFmtId="0" fontId="20" fillId="0" borderId="0" xfId="0" applyFont="1" applyFill="1" applyBorder="1" applyAlignment="1">
      <alignment horizontal="center" wrapText="1" readingOrder="1"/>
    </xf>
    <xf numFmtId="168" fontId="19" fillId="0" borderId="0" xfId="0" applyNumberFormat="1" applyFont="1" applyBorder="1" applyAlignment="1">
      <alignment/>
    </xf>
    <xf numFmtId="0" fontId="19" fillId="0" borderId="9" xfId="0" applyFont="1" applyBorder="1" applyAlignment="1">
      <alignment horizontal="left" vertical="center" wrapText="1" readingOrder="1"/>
    </xf>
    <xf numFmtId="0" fontId="19" fillId="0" borderId="0" xfId="0" applyFont="1" applyFill="1" applyBorder="1" applyAlignment="1">
      <alignment horizontal="center" readingOrder="1"/>
    </xf>
    <xf numFmtId="168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left" vertical="top" wrapText="1"/>
    </xf>
    <xf numFmtId="168" fontId="19" fillId="0" borderId="0" xfId="0" applyNumberFormat="1" applyFont="1" applyFill="1" applyBorder="1" applyAlignment="1">
      <alignment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/>
    </xf>
    <xf numFmtId="9" fontId="19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2" fontId="20" fillId="19" borderId="9" xfId="0" applyNumberFormat="1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wrapText="1"/>
    </xf>
    <xf numFmtId="9" fontId="20" fillId="19" borderId="9" xfId="0" applyNumberFormat="1" applyFont="1" applyFill="1" applyBorder="1" applyAlignment="1">
      <alignment horizontal="center" vertical="center" wrapText="1"/>
    </xf>
    <xf numFmtId="4" fontId="20" fillId="6" borderId="9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center"/>
    </xf>
    <xf numFmtId="1" fontId="20" fillId="0" borderId="9" xfId="0" applyNumberFormat="1" applyFont="1" applyFill="1" applyBorder="1" applyAlignment="1">
      <alignment horizontal="center"/>
    </xf>
    <xf numFmtId="167" fontId="19" fillId="0" borderId="9" xfId="0" applyNumberFormat="1" applyFont="1" applyBorder="1" applyAlignment="1">
      <alignment horizontal="center"/>
    </xf>
    <xf numFmtId="167" fontId="19" fillId="0" borderId="9" xfId="0" applyNumberFormat="1" applyFont="1" applyFill="1" applyBorder="1" applyAlignment="1">
      <alignment horizontal="center" wrapText="1"/>
    </xf>
    <xf numFmtId="167" fontId="19" fillId="0" borderId="9" xfId="0" applyNumberFormat="1" applyFont="1" applyBorder="1" applyAlignment="1">
      <alignment/>
    </xf>
    <xf numFmtId="0" fontId="19" fillId="0" borderId="9" xfId="0" applyFont="1" applyFill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3" fontId="19" fillId="0" borderId="9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9" fontId="19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 wrapText="1"/>
    </xf>
    <xf numFmtId="167" fontId="19" fillId="0" borderId="10" xfId="0" applyNumberFormat="1" applyFont="1" applyBorder="1" applyAlignment="1">
      <alignment/>
    </xf>
    <xf numFmtId="0" fontId="20" fillId="18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 wrapText="1"/>
    </xf>
    <xf numFmtId="3" fontId="19" fillId="0" borderId="17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167" fontId="19" fillId="0" borderId="17" xfId="0" applyNumberFormat="1" applyFont="1" applyFill="1" applyBorder="1" applyAlignment="1">
      <alignment horizontal="center"/>
    </xf>
    <xf numFmtId="165" fontId="19" fillId="0" borderId="17" xfId="0" applyNumberFormat="1" applyFont="1" applyFill="1" applyBorder="1" applyAlignment="1">
      <alignment/>
    </xf>
    <xf numFmtId="166" fontId="19" fillId="0" borderId="17" xfId="0" applyNumberFormat="1" applyFont="1" applyFill="1" applyBorder="1" applyAlignment="1">
      <alignment/>
    </xf>
    <xf numFmtId="9" fontId="19" fillId="0" borderId="17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167" fontId="19" fillId="0" borderId="17" xfId="0" applyNumberFormat="1" applyFont="1" applyFill="1" applyBorder="1" applyAlignment="1">
      <alignment horizontal="center" wrapText="1"/>
    </xf>
    <xf numFmtId="167" fontId="19" fillId="0" borderId="18" xfId="0" applyNumberFormat="1" applyFont="1" applyFill="1" applyBorder="1" applyAlignment="1">
      <alignment/>
    </xf>
    <xf numFmtId="0" fontId="19" fillId="0" borderId="19" xfId="0" applyFont="1" applyFill="1" applyBorder="1" applyAlignment="1">
      <alignment wrapText="1"/>
    </xf>
    <xf numFmtId="167" fontId="19" fillId="0" borderId="20" xfId="0" applyNumberFormat="1" applyFont="1" applyBorder="1" applyAlignment="1">
      <alignment/>
    </xf>
    <xf numFmtId="0" fontId="19" fillId="0" borderId="21" xfId="0" applyFont="1" applyFill="1" applyBorder="1" applyAlignment="1">
      <alignment wrapText="1"/>
    </xf>
    <xf numFmtId="3" fontId="19" fillId="0" borderId="22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3" fontId="19" fillId="0" borderId="22" xfId="0" applyNumberFormat="1" applyFont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1" fontId="20" fillId="0" borderId="22" xfId="0" applyNumberFormat="1" applyFont="1" applyFill="1" applyBorder="1" applyAlignment="1">
      <alignment horizontal="center"/>
    </xf>
    <xf numFmtId="167" fontId="19" fillId="0" borderId="22" xfId="0" applyNumberFormat="1" applyFont="1" applyBorder="1" applyAlignment="1">
      <alignment horizontal="center"/>
    </xf>
    <xf numFmtId="165" fontId="19" fillId="0" borderId="22" xfId="0" applyNumberFormat="1" applyFont="1" applyBorder="1" applyAlignment="1">
      <alignment/>
    </xf>
    <xf numFmtId="166" fontId="19" fillId="0" borderId="22" xfId="0" applyNumberFormat="1" applyFont="1" applyBorder="1" applyAlignment="1">
      <alignment/>
    </xf>
    <xf numFmtId="9" fontId="19" fillId="0" borderId="22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167" fontId="19" fillId="0" borderId="22" xfId="0" applyNumberFormat="1" applyFont="1" applyFill="1" applyBorder="1" applyAlignment="1">
      <alignment horizontal="center" wrapText="1"/>
    </xf>
    <xf numFmtId="167" fontId="19" fillId="0" borderId="23" xfId="0" applyNumberFormat="1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9" xfId="0" applyFont="1" applyBorder="1" applyAlignment="1">
      <alignment wrapText="1"/>
    </xf>
    <xf numFmtId="3" fontId="20" fillId="0" borderId="9" xfId="0" applyNumberFormat="1" applyFont="1" applyBorder="1" applyAlignment="1">
      <alignment horizontal="center"/>
    </xf>
    <xf numFmtId="164" fontId="20" fillId="0" borderId="9" xfId="0" applyNumberFormat="1" applyFont="1" applyBorder="1" applyAlignment="1">
      <alignment/>
    </xf>
    <xf numFmtId="2" fontId="20" fillId="0" borderId="9" xfId="0" applyNumberFormat="1" applyFont="1" applyBorder="1" applyAlignment="1">
      <alignment horizontal="center"/>
    </xf>
    <xf numFmtId="167" fontId="20" fillId="0" borderId="9" xfId="0" applyNumberFormat="1" applyFont="1" applyBorder="1" applyAlignment="1">
      <alignment/>
    </xf>
    <xf numFmtId="167" fontId="20" fillId="0" borderId="9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0" xfId="0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5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2" fontId="20" fillId="18" borderId="9" xfId="0" applyNumberFormat="1" applyFont="1" applyFill="1" applyBorder="1" applyAlignment="1">
      <alignment horizontal="center" vertical="center" wrapText="1"/>
    </xf>
    <xf numFmtId="9" fontId="20" fillId="18" borderId="9" xfId="0" applyNumberFormat="1" applyFont="1" applyFill="1" applyBorder="1" applyAlignment="1">
      <alignment horizontal="center" vertical="center" wrapText="1"/>
    </xf>
    <xf numFmtId="14" fontId="20" fillId="18" borderId="9" xfId="0" applyNumberFormat="1" applyFont="1" applyFill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9" fontId="19" fillId="0" borderId="9" xfId="0" applyNumberFormat="1" applyFont="1" applyFill="1" applyBorder="1" applyAlignment="1">
      <alignment horizontal="center" wrapText="1"/>
    </xf>
    <xf numFmtId="167" fontId="19" fillId="0" borderId="9" xfId="0" applyNumberFormat="1" applyFont="1" applyFill="1" applyBorder="1" applyAlignment="1">
      <alignment horizontal="right"/>
    </xf>
    <xf numFmtId="166" fontId="19" fillId="0" borderId="9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>
      <alignment horizontal="right" wrapText="1"/>
    </xf>
    <xf numFmtId="167" fontId="19" fillId="0" borderId="9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 horizontal="center" wrapText="1"/>
    </xf>
    <xf numFmtId="167" fontId="19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right" wrapText="1"/>
    </xf>
    <xf numFmtId="167" fontId="19" fillId="0" borderId="0" xfId="0" applyNumberFormat="1" applyFont="1" applyFill="1" applyBorder="1" applyAlignment="1">
      <alignment/>
    </xf>
    <xf numFmtId="0" fontId="20" fillId="6" borderId="9" xfId="0" applyFont="1" applyFill="1" applyBorder="1" applyAlignment="1">
      <alignment horizontal="center"/>
    </xf>
    <xf numFmtId="169" fontId="19" fillId="0" borderId="9" xfId="0" applyNumberFormat="1" applyFont="1" applyBorder="1" applyAlignment="1">
      <alignment/>
    </xf>
    <xf numFmtId="170" fontId="19" fillId="0" borderId="9" xfId="0" applyNumberFormat="1" applyFont="1" applyBorder="1" applyAlignment="1">
      <alignment/>
    </xf>
    <xf numFmtId="169" fontId="19" fillId="0" borderId="0" xfId="0" applyNumberFormat="1" applyFont="1" applyFill="1" applyBorder="1" applyAlignment="1">
      <alignment/>
    </xf>
    <xf numFmtId="170" fontId="19" fillId="0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171" fontId="19" fillId="0" borderId="9" xfId="0" applyNumberFormat="1" applyFont="1" applyBorder="1" applyAlignment="1">
      <alignment horizontal="center"/>
    </xf>
    <xf numFmtId="167" fontId="19" fillId="0" borderId="9" xfId="0" applyNumberFormat="1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wrapText="1"/>
    </xf>
    <xf numFmtId="3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5" fontId="19" fillId="0" borderId="11" xfId="0" applyNumberFormat="1" applyFont="1" applyBorder="1" applyAlignment="1">
      <alignment/>
    </xf>
    <xf numFmtId="166" fontId="19" fillId="0" borderId="11" xfId="0" applyNumberFormat="1" applyFont="1" applyBorder="1" applyAlignment="1">
      <alignment/>
    </xf>
    <xf numFmtId="166" fontId="20" fillId="0" borderId="11" xfId="0" applyNumberFormat="1" applyFont="1" applyBorder="1" applyAlignment="1">
      <alignment/>
    </xf>
    <xf numFmtId="166" fontId="20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" fontId="19" fillId="0" borderId="9" xfId="0" applyNumberFormat="1" applyFont="1" applyBorder="1" applyAlignment="1">
      <alignment/>
    </xf>
    <xf numFmtId="0" fontId="19" fillId="0" borderId="9" xfId="0" applyFont="1" applyFill="1" applyBorder="1" applyAlignment="1">
      <alignment/>
    </xf>
    <xf numFmtId="166" fontId="20" fillId="0" borderId="9" xfId="0" applyNumberFormat="1" applyFont="1" applyBorder="1" applyAlignment="1">
      <alignment/>
    </xf>
    <xf numFmtId="0" fontId="19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0" fillId="6" borderId="13" xfId="0" applyFill="1" applyBorder="1" applyAlignment="1">
      <alignment/>
    </xf>
    <xf numFmtId="0" fontId="20" fillId="6" borderId="10" xfId="0" applyFont="1" applyFill="1" applyBorder="1" applyAlignment="1">
      <alignment horizontal="center" wrapText="1" readingOrder="1"/>
    </xf>
    <xf numFmtId="0" fontId="26" fillId="0" borderId="13" xfId="0" applyFont="1" applyBorder="1" applyAlignment="1">
      <alignment/>
    </xf>
    <xf numFmtId="0" fontId="19" fillId="6" borderId="13" xfId="0" applyNumberFormat="1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18" borderId="9" xfId="0" applyNumberFormat="1" applyFont="1" applyFill="1" applyBorder="1" applyAlignment="1">
      <alignment horizontal="center" vertical="center" wrapText="1"/>
    </xf>
    <xf numFmtId="4" fontId="20" fillId="11" borderId="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4" fontId="19" fillId="0" borderId="9" xfId="0" applyNumberFormat="1" applyFont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0" fontId="19" fillId="20" borderId="0" xfId="0" applyFont="1" applyFill="1" applyAlignment="1">
      <alignment horizontal="center"/>
    </xf>
    <xf numFmtId="0" fontId="20" fillId="21" borderId="9" xfId="0" applyFont="1" applyFill="1" applyBorder="1" applyAlignment="1">
      <alignment wrapText="1"/>
    </xf>
    <xf numFmtId="0" fontId="20" fillId="21" borderId="9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3" fontId="19" fillId="0" borderId="10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/>
    </xf>
    <xf numFmtId="0" fontId="20" fillId="0" borderId="9" xfId="0" applyFont="1" applyBorder="1" applyAlignment="1">
      <alignment horizontal="center" wrapText="1"/>
    </xf>
    <xf numFmtId="166" fontId="20" fillId="0" borderId="9" xfId="0" applyNumberFormat="1" applyFont="1" applyBorder="1" applyAlignment="1">
      <alignment/>
    </xf>
    <xf numFmtId="0" fontId="20" fillId="18" borderId="9" xfId="0" applyFont="1" applyFill="1" applyBorder="1" applyAlignment="1">
      <alignment horizontal="left"/>
    </xf>
    <xf numFmtId="9" fontId="19" fillId="0" borderId="9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9" fontId="19" fillId="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6" fontId="20" fillId="0" borderId="9" xfId="0" applyNumberFormat="1" applyFont="1" applyFill="1" applyBorder="1" applyAlignment="1">
      <alignment/>
    </xf>
    <xf numFmtId="9" fontId="20" fillId="0" borderId="9" xfId="0" applyNumberFormat="1" applyFont="1" applyFill="1" applyBorder="1" applyAlignment="1">
      <alignment/>
    </xf>
    <xf numFmtId="9" fontId="19" fillId="0" borderId="0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 horizontal="center"/>
    </xf>
    <xf numFmtId="165" fontId="19" fillId="0" borderId="13" xfId="0" applyNumberFormat="1" applyFont="1" applyBorder="1" applyAlignment="1">
      <alignment/>
    </xf>
    <xf numFmtId="9" fontId="19" fillId="0" borderId="13" xfId="0" applyNumberFormat="1" applyFont="1" applyBorder="1" applyAlignment="1">
      <alignment/>
    </xf>
    <xf numFmtId="166" fontId="19" fillId="0" borderId="13" xfId="0" applyNumberFormat="1" applyFont="1" applyBorder="1" applyAlignment="1">
      <alignment/>
    </xf>
    <xf numFmtId="9" fontId="20" fillId="0" borderId="9" xfId="0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9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4" fontId="20" fillId="0" borderId="9" xfId="0" applyNumberFormat="1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0" fillId="6" borderId="9" xfId="0" applyFont="1" applyFill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19" borderId="0" xfId="0" applyFont="1" applyFill="1" applyAlignment="1">
      <alignment/>
    </xf>
    <xf numFmtId="0" fontId="20" fillId="0" borderId="9" xfId="0" applyFont="1" applyBorder="1" applyAlignment="1">
      <alignment horizontal="left" wrapText="1"/>
    </xf>
    <xf numFmtId="0" fontId="20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1" fontId="20" fillId="0" borderId="9" xfId="0" applyNumberFormat="1" applyFont="1" applyBorder="1" applyAlignment="1">
      <alignment horizontal="center"/>
    </xf>
    <xf numFmtId="1" fontId="20" fillId="0" borderId="9" xfId="0" applyNumberFormat="1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 wrapText="1"/>
    </xf>
    <xf numFmtId="0" fontId="19" fillId="6" borderId="9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/>
    </xf>
    <xf numFmtId="0" fontId="20" fillId="0" borderId="25" xfId="0" applyFont="1" applyFill="1" applyBorder="1" applyAlignment="1">
      <alignment/>
    </xf>
    <xf numFmtId="0" fontId="20" fillId="18" borderId="0" xfId="0" applyFont="1" applyFill="1" applyAlignment="1">
      <alignment/>
    </xf>
    <xf numFmtId="0" fontId="19" fillId="0" borderId="9" xfId="0" applyFont="1" applyBorder="1" applyAlignment="1">
      <alignment horizontal="left" wrapText="1"/>
    </xf>
    <xf numFmtId="0" fontId="20" fillId="18" borderId="9" xfId="0" applyNumberFormat="1" applyFont="1" applyFill="1" applyBorder="1" applyAlignment="1">
      <alignment horizontal="center"/>
    </xf>
    <xf numFmtId="0" fontId="20" fillId="6" borderId="15" xfId="0" applyFont="1" applyFill="1" applyBorder="1" applyAlignment="1">
      <alignment/>
    </xf>
    <xf numFmtId="0" fontId="19" fillId="6" borderId="26" xfId="0" applyFont="1" applyFill="1" applyBorder="1" applyAlignment="1">
      <alignment horizontal="center"/>
    </xf>
    <xf numFmtId="0" fontId="19" fillId="0" borderId="9" xfId="0" applyFont="1" applyBorder="1" applyAlignment="1">
      <alignment horizontal="left" vertical="center" wrapText="1"/>
    </xf>
    <xf numFmtId="0" fontId="19" fillId="6" borderId="15" xfId="0" applyFont="1" applyFill="1" applyBorder="1" applyAlignment="1">
      <alignment horizontal="center"/>
    </xf>
    <xf numFmtId="0" fontId="19" fillId="2" borderId="9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0" fontId="26" fillId="0" borderId="9" xfId="0" applyFont="1" applyBorder="1" applyAlignment="1">
      <alignment horizontal="center"/>
    </xf>
    <xf numFmtId="165" fontId="26" fillId="0" borderId="9" xfId="0" applyNumberFormat="1" applyFont="1" applyBorder="1" applyAlignment="1">
      <alignment/>
    </xf>
    <xf numFmtId="166" fontId="26" fillId="0" borderId="9" xfId="0" applyNumberFormat="1" applyFont="1" applyBorder="1" applyAlignment="1">
      <alignment/>
    </xf>
    <xf numFmtId="9" fontId="26" fillId="0" borderId="9" xfId="0" applyNumberFormat="1" applyFont="1" applyBorder="1" applyAlignment="1">
      <alignment horizontal="center"/>
    </xf>
    <xf numFmtId="0" fontId="26" fillId="0" borderId="9" xfId="0" applyFont="1" applyFill="1" applyBorder="1" applyAlignment="1">
      <alignment horizontal="center" wrapText="1"/>
    </xf>
    <xf numFmtId="4" fontId="26" fillId="0" borderId="9" xfId="0" applyNumberFormat="1" applyFont="1" applyBorder="1" applyAlignment="1">
      <alignment/>
    </xf>
    <xf numFmtId="0" fontId="25" fillId="0" borderId="9" xfId="0" applyFont="1" applyBorder="1" applyAlignment="1">
      <alignment horizontal="center" wrapText="1"/>
    </xf>
    <xf numFmtId="0" fontId="25" fillId="0" borderId="9" xfId="0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166" fontId="25" fillId="0" borderId="9" xfId="0" applyNumberFormat="1" applyFont="1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/>
    </xf>
    <xf numFmtId="166" fontId="26" fillId="0" borderId="0" xfId="0" applyNumberFormat="1" applyFont="1" applyFill="1" applyBorder="1" applyAlignment="1">
      <alignment/>
    </xf>
    <xf numFmtId="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/>
    </xf>
    <xf numFmtId="0" fontId="20" fillId="6" borderId="9" xfId="0" applyFont="1" applyFill="1" applyBorder="1" applyAlignment="1">
      <alignment/>
    </xf>
    <xf numFmtId="0" fontId="19" fillId="0" borderId="27" xfId="0" applyFont="1" applyBorder="1" applyAlignment="1">
      <alignment/>
    </xf>
    <xf numFmtId="1" fontId="19" fillId="18" borderId="9" xfId="0" applyNumberFormat="1" applyFont="1" applyFill="1" applyBorder="1" applyAlignment="1">
      <alignment horizontal="center"/>
    </xf>
    <xf numFmtId="166" fontId="20" fillId="0" borderId="13" xfId="0" applyNumberFormat="1" applyFont="1" applyBorder="1" applyAlignment="1">
      <alignment/>
    </xf>
    <xf numFmtId="0" fontId="20" fillId="6" borderId="28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Alignment="1">
      <alignment/>
    </xf>
    <xf numFmtId="165" fontId="32" fillId="0" borderId="0" xfId="0" applyNumberFormat="1" applyFont="1" applyAlignment="1">
      <alignment horizontal="center"/>
    </xf>
    <xf numFmtId="0" fontId="33" fillId="18" borderId="9" xfId="0" applyFont="1" applyFill="1" applyBorder="1" applyAlignment="1">
      <alignment horizontal="center" vertical="center" wrapText="1"/>
    </xf>
    <xf numFmtId="165" fontId="33" fillId="18" borderId="9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0" fontId="33" fillId="18" borderId="9" xfId="0" applyFont="1" applyFill="1" applyBorder="1" applyAlignment="1">
      <alignment horizontal="center"/>
    </xf>
    <xf numFmtId="0" fontId="32" fillId="0" borderId="9" xfId="0" applyFont="1" applyBorder="1" applyAlignment="1">
      <alignment wrapText="1"/>
    </xf>
    <xf numFmtId="0" fontId="32" fillId="0" borderId="9" xfId="0" applyFont="1" applyBorder="1" applyAlignment="1">
      <alignment horizontal="center" wrapText="1"/>
    </xf>
    <xf numFmtId="0" fontId="33" fillId="0" borderId="9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165" fontId="32" fillId="0" borderId="9" xfId="0" applyNumberFormat="1" applyFont="1" applyBorder="1" applyAlignment="1">
      <alignment/>
    </xf>
    <xf numFmtId="166" fontId="32" fillId="0" borderId="9" xfId="0" applyNumberFormat="1" applyFont="1" applyBorder="1" applyAlignment="1">
      <alignment/>
    </xf>
    <xf numFmtId="9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 applyAlignment="1">
      <alignment/>
    </xf>
    <xf numFmtId="0" fontId="32" fillId="0" borderId="0" xfId="0" applyFont="1" applyBorder="1" applyAlignment="1">
      <alignment horizontal="center" wrapText="1"/>
    </xf>
    <xf numFmtId="0" fontId="33" fillId="0" borderId="0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/>
    </xf>
    <xf numFmtId="0" fontId="20" fillId="20" borderId="0" xfId="0" applyFont="1" applyFill="1" applyAlignment="1">
      <alignment/>
    </xf>
    <xf numFmtId="0" fontId="32" fillId="0" borderId="9" xfId="0" applyFont="1" applyBorder="1" applyAlignment="1">
      <alignment horizontal="left" wrapText="1"/>
    </xf>
    <xf numFmtId="0" fontId="32" fillId="0" borderId="9" xfId="0" applyFont="1" applyBorder="1" applyAlignment="1">
      <alignment horizontal="center"/>
    </xf>
    <xf numFmtId="0" fontId="32" fillId="0" borderId="9" xfId="0" applyFont="1" applyFill="1" applyBorder="1" applyAlignment="1">
      <alignment wrapText="1"/>
    </xf>
    <xf numFmtId="0" fontId="34" fillId="0" borderId="9" xfId="0" applyFont="1" applyBorder="1" applyAlignment="1">
      <alignment horizontal="center" wrapText="1"/>
    </xf>
    <xf numFmtId="0" fontId="34" fillId="0" borderId="9" xfId="0" applyFont="1" applyFill="1" applyBorder="1" applyAlignment="1">
      <alignment horizontal="center"/>
    </xf>
    <xf numFmtId="0" fontId="34" fillId="0" borderId="9" xfId="0" applyFont="1" applyBorder="1" applyAlignment="1">
      <alignment horizontal="center"/>
    </xf>
    <xf numFmtId="165" fontId="34" fillId="0" borderId="9" xfId="0" applyNumberFormat="1" applyFont="1" applyBorder="1" applyAlignment="1">
      <alignment/>
    </xf>
    <xf numFmtId="166" fontId="34" fillId="0" borderId="9" xfId="0" applyNumberFormat="1" applyFont="1" applyBorder="1" applyAlignment="1">
      <alignment/>
    </xf>
    <xf numFmtId="9" fontId="34" fillId="0" borderId="9" xfId="0" applyNumberFormat="1" applyFont="1" applyBorder="1" applyAlignment="1">
      <alignment horizontal="center"/>
    </xf>
    <xf numFmtId="4" fontId="34" fillId="0" borderId="9" xfId="0" applyNumberFormat="1" applyFont="1" applyBorder="1" applyAlignment="1">
      <alignment/>
    </xf>
    <xf numFmtId="0" fontId="33" fillId="0" borderId="9" xfId="0" applyFont="1" applyBorder="1" applyAlignment="1">
      <alignment/>
    </xf>
    <xf numFmtId="0" fontId="33" fillId="0" borderId="9" xfId="0" applyFont="1" applyBorder="1" applyAlignment="1">
      <alignment horizontal="center" wrapText="1"/>
    </xf>
    <xf numFmtId="165" fontId="33" fillId="0" borderId="9" xfId="0" applyNumberFormat="1" applyFont="1" applyBorder="1" applyAlignment="1">
      <alignment/>
    </xf>
    <xf numFmtId="166" fontId="33" fillId="0" borderId="9" xfId="0" applyNumberFormat="1" applyFont="1" applyBorder="1" applyAlignment="1">
      <alignment/>
    </xf>
    <xf numFmtId="0" fontId="33" fillId="0" borderId="9" xfId="0" applyFont="1" applyBorder="1" applyAlignment="1">
      <alignment horizontal="center"/>
    </xf>
    <xf numFmtId="4" fontId="33" fillId="0" borderId="9" xfId="0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32" fillId="18" borderId="0" xfId="0" applyFont="1" applyFill="1" applyAlignment="1">
      <alignment/>
    </xf>
    <xf numFmtId="0" fontId="33" fillId="6" borderId="9" xfId="0" applyFont="1" applyFill="1" applyBorder="1" applyAlignment="1">
      <alignment/>
    </xf>
    <xf numFmtId="0" fontId="33" fillId="18" borderId="9" xfId="0" applyFont="1" applyFill="1" applyBorder="1" applyAlignment="1">
      <alignment horizontal="center" vertical="center"/>
    </xf>
    <xf numFmtId="0" fontId="32" fillId="6" borderId="26" xfId="0" applyFont="1" applyFill="1" applyBorder="1" applyAlignment="1">
      <alignment horizontal="center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right" wrapText="1"/>
    </xf>
    <xf numFmtId="0" fontId="20" fillId="0" borderId="11" xfId="0" applyFont="1" applyFill="1" applyBorder="1" applyAlignment="1">
      <alignment wrapText="1"/>
    </xf>
    <xf numFmtId="166" fontId="33" fillId="0" borderId="11" xfId="0" applyNumberFormat="1" applyFont="1" applyBorder="1" applyAlignment="1">
      <alignment horizontal="right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166" fontId="33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32" fillId="6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32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166" fontId="33" fillId="0" borderId="13" xfId="0" applyNumberFormat="1" applyFont="1" applyBorder="1" applyAlignment="1">
      <alignment horizontal="right" vertical="center" wrapText="1"/>
    </xf>
    <xf numFmtId="0" fontId="33" fillId="6" borderId="10" xfId="0" applyFont="1" applyFill="1" applyBorder="1" applyAlignment="1">
      <alignment wrapText="1"/>
    </xf>
    <xf numFmtId="0" fontId="19" fillId="0" borderId="12" xfId="0" applyFont="1" applyBorder="1" applyAlignment="1">
      <alignment/>
    </xf>
    <xf numFmtId="0" fontId="32" fillId="0" borderId="9" xfId="0" applyFont="1" applyBorder="1" applyAlignment="1">
      <alignment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18" borderId="9" xfId="0" applyNumberFormat="1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165" fontId="19" fillId="0" borderId="24" xfId="0" applyNumberFormat="1" applyFont="1" applyBorder="1" applyAlignment="1">
      <alignment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22" borderId="9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165" fontId="19" fillId="0" borderId="24" xfId="0" applyNumberFormat="1" applyFont="1" applyFill="1" applyBorder="1" applyAlignment="1">
      <alignment/>
    </xf>
    <xf numFmtId="3" fontId="28" fillId="0" borderId="9" xfId="0" applyNumberFormat="1" applyFont="1" applyFill="1" applyBorder="1" applyAlignment="1">
      <alignment horizontal="center" wrapText="1"/>
    </xf>
    <xf numFmtId="3" fontId="20" fillId="22" borderId="9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3" fillId="0" borderId="9" xfId="0" applyNumberFormat="1" applyFont="1" applyBorder="1" applyAlignment="1">
      <alignment horizontal="center"/>
    </xf>
    <xf numFmtId="0" fontId="19" fillId="16" borderId="0" xfId="0" applyFont="1" applyFill="1" applyAlignment="1">
      <alignment/>
    </xf>
    <xf numFmtId="172" fontId="19" fillId="16" borderId="0" xfId="0" applyNumberFormat="1" applyFont="1" applyFill="1" applyAlignment="1">
      <alignment/>
    </xf>
    <xf numFmtId="0" fontId="20" fillId="0" borderId="9" xfId="0" applyFont="1" applyFill="1" applyBorder="1" applyAlignment="1">
      <alignment horizontal="left" wrapText="1"/>
    </xf>
    <xf numFmtId="3" fontId="20" fillId="0" borderId="9" xfId="0" applyNumberFormat="1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3" fontId="20" fillId="0" borderId="15" xfId="0" applyNumberFormat="1" applyFont="1" applyFill="1" applyBorder="1" applyAlignment="1">
      <alignment horizontal="center"/>
    </xf>
    <xf numFmtId="165" fontId="20" fillId="0" borderId="24" xfId="0" applyNumberFormat="1" applyFont="1" applyBorder="1" applyAlignment="1">
      <alignment/>
    </xf>
    <xf numFmtId="172" fontId="20" fillId="16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172" fontId="19" fillId="0" borderId="0" xfId="0" applyNumberFormat="1" applyFont="1" applyFill="1" applyAlignment="1">
      <alignment/>
    </xf>
    <xf numFmtId="0" fontId="20" fillId="18" borderId="13" xfId="0" applyFont="1" applyFill="1" applyBorder="1" applyAlignment="1">
      <alignment horizontal="center"/>
    </xf>
    <xf numFmtId="3" fontId="20" fillId="18" borderId="13" xfId="0" applyNumberFormat="1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3" fontId="20" fillId="0" borderId="9" xfId="0" applyNumberFormat="1" applyFont="1" applyBorder="1" applyAlignment="1">
      <alignment/>
    </xf>
    <xf numFmtId="165" fontId="20" fillId="0" borderId="9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center"/>
    </xf>
    <xf numFmtId="0" fontId="19" fillId="6" borderId="24" xfId="0" applyFont="1" applyFill="1" applyBorder="1" applyAlignment="1">
      <alignment horizontal="left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/>
    </xf>
    <xf numFmtId="4" fontId="19" fillId="0" borderId="0" xfId="0" applyNumberFormat="1" applyFont="1" applyAlignment="1">
      <alignment/>
    </xf>
    <xf numFmtId="4" fontId="19" fillId="0" borderId="0" xfId="0" applyNumberFormat="1" applyFont="1" applyFill="1" applyAlignment="1">
      <alignment/>
    </xf>
    <xf numFmtId="0" fontId="20" fillId="18" borderId="15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20" fillId="0" borderId="9" xfId="0" applyNumberFormat="1" applyFont="1" applyFill="1" applyBorder="1" applyAlignment="1">
      <alignment horizontal="center"/>
    </xf>
    <xf numFmtId="166" fontId="19" fillId="0" borderId="24" xfId="0" applyNumberFormat="1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23" borderId="0" xfId="0" applyFont="1" applyFill="1" applyAlignment="1">
      <alignment/>
    </xf>
    <xf numFmtId="1" fontId="20" fillId="0" borderId="9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4" fontId="20" fillId="0" borderId="0" xfId="0" applyNumberFormat="1" applyFont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0" fontId="20" fillId="18" borderId="9" xfId="0" applyNumberFormat="1" applyFont="1" applyFill="1" applyBorder="1" applyAlignment="1">
      <alignment horizontal="center"/>
    </xf>
    <xf numFmtId="0" fontId="20" fillId="18" borderId="9" xfId="0" applyFont="1" applyFill="1" applyBorder="1" applyAlignment="1">
      <alignment wrapText="1"/>
    </xf>
    <xf numFmtId="1" fontId="19" fillId="0" borderId="9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20" fillId="6" borderId="9" xfId="0" applyFont="1" applyFill="1" applyBorder="1" applyAlignment="1">
      <alignment wrapText="1"/>
    </xf>
    <xf numFmtId="0" fontId="19" fillId="0" borderId="11" xfId="0" applyFont="1" applyBorder="1" applyAlignment="1">
      <alignment/>
    </xf>
    <xf numFmtId="0" fontId="19" fillId="18" borderId="9" xfId="0" applyFont="1" applyFill="1" applyBorder="1" applyAlignment="1">
      <alignment wrapText="1"/>
    </xf>
    <xf numFmtId="0" fontId="19" fillId="23" borderId="9" xfId="0" applyFont="1" applyFill="1" applyBorder="1" applyAlignment="1">
      <alignment horizontal="center" wrapText="1"/>
    </xf>
    <xf numFmtId="0" fontId="19" fillId="18" borderId="9" xfId="0" applyFont="1" applyFill="1" applyBorder="1" applyAlignment="1">
      <alignment horizontal="left" wrapText="1"/>
    </xf>
    <xf numFmtId="0" fontId="36" fillId="0" borderId="9" xfId="0" applyFont="1" applyFill="1" applyBorder="1" applyAlignment="1">
      <alignment horizontal="center" wrapText="1"/>
    </xf>
    <xf numFmtId="0" fontId="36" fillId="23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wrapText="1"/>
    </xf>
    <xf numFmtId="0" fontId="26" fillId="0" borderId="9" xfId="0" applyFont="1" applyFill="1" applyBorder="1" applyAlignment="1">
      <alignment horizontal="center" wrapText="1"/>
    </xf>
    <xf numFmtId="0" fontId="20" fillId="18" borderId="9" xfId="0" applyFont="1" applyFill="1" applyBorder="1" applyAlignment="1">
      <alignment horizontal="left" wrapText="1"/>
    </xf>
    <xf numFmtId="0" fontId="19" fillId="18" borderId="13" xfId="0" applyFont="1" applyFill="1" applyBorder="1" applyAlignment="1">
      <alignment/>
    </xf>
    <xf numFmtId="0" fontId="20" fillId="18" borderId="13" xfId="0" applyFont="1" applyFill="1" applyBorder="1" applyAlignment="1">
      <alignment wrapText="1"/>
    </xf>
    <xf numFmtId="0" fontId="19" fillId="18" borderId="13" xfId="0" applyFont="1" applyFill="1" applyBorder="1" applyAlignment="1">
      <alignment horizontal="center" wrapText="1"/>
    </xf>
    <xf numFmtId="0" fontId="19" fillId="6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0" fillId="0" borderId="9" xfId="0" applyFont="1" applyBorder="1" applyAlignment="1">
      <alignment horizontal="center" vertical="center" wrapText="1"/>
    </xf>
    <xf numFmtId="0" fontId="20" fillId="6" borderId="13" xfId="0" applyFont="1" applyFill="1" applyBorder="1" applyAlignment="1">
      <alignment/>
    </xf>
    <xf numFmtId="0" fontId="20" fillId="6" borderId="9" xfId="0" applyFont="1" applyFill="1" applyBorder="1" applyAlignment="1">
      <alignment/>
    </xf>
    <xf numFmtId="0" fontId="20" fillId="0" borderId="14" xfId="0" applyFont="1" applyBorder="1" applyAlignment="1">
      <alignment/>
    </xf>
    <xf numFmtId="0" fontId="19" fillId="6" borderId="13" xfId="0" applyFont="1" applyFill="1" applyBorder="1" applyAlignment="1">
      <alignment/>
    </xf>
    <xf numFmtId="14" fontId="19" fillId="6" borderId="13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left" vertical="center" wrapText="1" shrinkToFit="1"/>
    </xf>
    <xf numFmtId="0" fontId="19" fillId="2" borderId="9" xfId="0" applyFont="1" applyFill="1" applyBorder="1" applyAlignment="1">
      <alignment horizontal="left" vertical="center" wrapText="1"/>
    </xf>
    <xf numFmtId="3" fontId="20" fillId="6" borderId="9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0" borderId="9" xfId="53" applyFont="1" applyFill="1" applyBorder="1" applyAlignment="1">
      <alignment wrapText="1"/>
      <protection/>
    </xf>
    <xf numFmtId="3" fontId="19" fillId="0" borderId="9" xfId="53" applyNumberFormat="1" applyFont="1" applyFill="1" applyBorder="1" applyAlignment="1">
      <alignment horizontal="center"/>
      <protection/>
    </xf>
    <xf numFmtId="0" fontId="19" fillId="0" borderId="9" xfId="53" applyFont="1" applyFill="1" applyBorder="1" applyAlignment="1">
      <alignment horizontal="center"/>
      <protection/>
    </xf>
    <xf numFmtId="0" fontId="22" fillId="0" borderId="9" xfId="53" applyFont="1" applyFill="1" applyBorder="1" applyAlignment="1">
      <alignment horizontal="center"/>
      <protection/>
    </xf>
    <xf numFmtId="0" fontId="19" fillId="0" borderId="9" xfId="53" applyFont="1" applyBorder="1" applyAlignment="1">
      <alignment horizontal="center"/>
      <protection/>
    </xf>
    <xf numFmtId="0" fontId="20" fillId="0" borderId="9" xfId="53" applyFont="1" applyFill="1" applyBorder="1" applyAlignment="1">
      <alignment wrapText="1"/>
      <protection/>
    </xf>
    <xf numFmtId="3" fontId="20" fillId="0" borderId="9" xfId="53" applyNumberFormat="1" applyFont="1" applyBorder="1" applyAlignment="1">
      <alignment horizontal="center"/>
      <protection/>
    </xf>
    <xf numFmtId="0" fontId="20" fillId="0" borderId="9" xfId="53" applyFont="1" applyBorder="1" applyAlignment="1">
      <alignment horizontal="center"/>
      <protection/>
    </xf>
    <xf numFmtId="0" fontId="20" fillId="0" borderId="0" xfId="53" applyFont="1" applyFill="1" applyBorder="1" applyAlignment="1">
      <alignment wrapText="1"/>
      <protection/>
    </xf>
    <xf numFmtId="3" fontId="19" fillId="0" borderId="0" xfId="53" applyNumberFormat="1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/>
      <protection/>
    </xf>
    <xf numFmtId="0" fontId="20" fillId="18" borderId="13" xfId="0" applyFont="1" applyFill="1" applyBorder="1" applyAlignment="1">
      <alignment horizontal="center"/>
    </xf>
    <xf numFmtId="0" fontId="20" fillId="18" borderId="13" xfId="53" applyFont="1" applyFill="1" applyBorder="1" applyAlignment="1">
      <alignment wrapText="1"/>
      <protection/>
    </xf>
    <xf numFmtId="3" fontId="19" fillId="18" borderId="13" xfId="53" applyNumberFormat="1" applyFont="1" applyFill="1" applyBorder="1" applyAlignment="1">
      <alignment horizontal="center"/>
      <protection/>
    </xf>
    <xf numFmtId="0" fontId="19" fillId="0" borderId="15" xfId="53" applyFont="1" applyFill="1" applyBorder="1" applyAlignment="1">
      <alignment wrapText="1"/>
      <protection/>
    </xf>
    <xf numFmtId="3" fontId="19" fillId="0" borderId="9" xfId="53" applyNumberFormat="1" applyFont="1" applyBorder="1" applyAlignment="1">
      <alignment horizontal="center"/>
      <protection/>
    </xf>
    <xf numFmtId="0" fontId="19" fillId="6" borderId="9" xfId="53" applyFont="1" applyFill="1" applyBorder="1" applyAlignment="1">
      <alignment wrapText="1"/>
      <protection/>
    </xf>
    <xf numFmtId="0" fontId="19" fillId="0" borderId="0" xfId="53" applyFont="1" applyFill="1" applyBorder="1" applyAlignment="1">
      <alignment wrapText="1"/>
      <protection/>
    </xf>
    <xf numFmtId="0" fontId="19" fillId="6" borderId="24" xfId="0" applyFont="1" applyFill="1" applyBorder="1" applyAlignment="1">
      <alignment/>
    </xf>
    <xf numFmtId="0" fontId="19" fillId="6" borderId="29" xfId="0" applyFont="1" applyFill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24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4" xfId="0" applyFont="1" applyBorder="1" applyAlignment="1">
      <alignment horizontal="left" vertical="top" wrapText="1"/>
    </xf>
    <xf numFmtId="0" fontId="19" fillId="0" borderId="0" xfId="0" applyNumberFormat="1" applyFont="1" applyAlignment="1">
      <alignment/>
    </xf>
    <xf numFmtId="0" fontId="19" fillId="0" borderId="13" xfId="0" applyFont="1" applyBorder="1" applyAlignment="1">
      <alignment horizontal="left" vertical="top" wrapText="1"/>
    </xf>
    <xf numFmtId="0" fontId="19" fillId="6" borderId="29" xfId="0" applyFont="1" applyFill="1" applyBorder="1" applyAlignment="1">
      <alignment/>
    </xf>
    <xf numFmtId="0" fontId="20" fillId="6" borderId="24" xfId="0" applyFont="1" applyFill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164" fontId="19" fillId="0" borderId="11" xfId="0" applyNumberFormat="1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/>
    </xf>
    <xf numFmtId="167" fontId="20" fillId="0" borderId="9" xfId="0" applyNumberFormat="1" applyFont="1" applyFill="1" applyBorder="1" applyAlignment="1">
      <alignment/>
    </xf>
    <xf numFmtId="9" fontId="19" fillId="0" borderId="0" xfId="0" applyNumberFormat="1" applyFont="1" applyFill="1" applyAlignment="1">
      <alignment horizontal="center"/>
    </xf>
    <xf numFmtId="14" fontId="20" fillId="0" borderId="9" xfId="0" applyNumberFormat="1" applyFont="1" applyFill="1" applyBorder="1" applyAlignment="1">
      <alignment horizontal="center"/>
    </xf>
    <xf numFmtId="169" fontId="19" fillId="0" borderId="9" xfId="0" applyNumberFormat="1" applyFont="1" applyFill="1" applyBorder="1" applyAlignment="1">
      <alignment/>
    </xf>
    <xf numFmtId="170" fontId="19" fillId="0" borderId="9" xfId="0" applyNumberFormat="1" applyFont="1" applyFill="1" applyBorder="1" applyAlignment="1">
      <alignment/>
    </xf>
    <xf numFmtId="171" fontId="19" fillId="0" borderId="9" xfId="0" applyNumberFormat="1" applyFont="1" applyFill="1" applyBorder="1" applyAlignment="1">
      <alignment horizontal="center"/>
    </xf>
    <xf numFmtId="0" fontId="19" fillId="6" borderId="9" xfId="0" applyFont="1" applyFill="1" applyBorder="1" applyAlignment="1">
      <alignment/>
    </xf>
    <xf numFmtId="0" fontId="20" fillId="6" borderId="9" xfId="0" applyFont="1" applyFill="1" applyBorder="1" applyAlignment="1">
      <alignment horizontal="left" wrapText="1"/>
    </xf>
    <xf numFmtId="0" fontId="19" fillId="0" borderId="9" xfId="0" applyFont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19" fillId="0" borderId="9" xfId="0" applyFont="1" applyBorder="1" applyAlignment="1">
      <alignment horizontal="center" readingOrder="1"/>
    </xf>
    <xf numFmtId="0" fontId="19" fillId="0" borderId="10" xfId="0" applyFont="1" applyBorder="1" applyAlignment="1">
      <alignment horizontal="center" readingOrder="1"/>
    </xf>
    <xf numFmtId="0" fontId="19" fillId="6" borderId="15" xfId="0" applyFont="1" applyFill="1" applyBorder="1" applyAlignment="1">
      <alignment horizontal="center"/>
    </xf>
    <xf numFmtId="166" fontId="19" fillId="0" borderId="15" xfId="0" applyNumberFormat="1" applyFont="1" applyBorder="1" applyAlignment="1">
      <alignment/>
    </xf>
    <xf numFmtId="4" fontId="19" fillId="0" borderId="24" xfId="0" applyNumberFormat="1" applyFont="1" applyBorder="1" applyAlignment="1">
      <alignment/>
    </xf>
    <xf numFmtId="0" fontId="19" fillId="0" borderId="9" xfId="54" applyFont="1" applyFill="1" applyBorder="1" applyAlignment="1" applyProtection="1">
      <alignment wrapText="1"/>
      <protection hidden="1"/>
    </xf>
    <xf numFmtId="0" fontId="19" fillId="0" borderId="9" xfId="54" applyFont="1" applyFill="1" applyBorder="1" applyProtection="1">
      <alignment/>
      <protection hidden="1"/>
    </xf>
    <xf numFmtId="166" fontId="20" fillId="0" borderId="15" xfId="0" applyNumberFormat="1" applyFont="1" applyBorder="1" applyAlignment="1">
      <alignment/>
    </xf>
    <xf numFmtId="166" fontId="20" fillId="0" borderId="24" xfId="0" applyNumberFormat="1" applyFont="1" applyBorder="1" applyAlignment="1">
      <alignment/>
    </xf>
    <xf numFmtId="166" fontId="19" fillId="0" borderId="15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165" fontId="20" fillId="0" borderId="0" xfId="0" applyNumberFormat="1" applyFont="1" applyBorder="1" applyAlignment="1">
      <alignment/>
    </xf>
    <xf numFmtId="166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0" borderId="11" xfId="0" applyFont="1" applyFill="1" applyBorder="1" applyAlignment="1">
      <alignment/>
    </xf>
    <xf numFmtId="166" fontId="20" fillId="0" borderId="13" xfId="0" applyNumberFormat="1" applyFont="1" applyBorder="1" applyAlignment="1">
      <alignment/>
    </xf>
    <xf numFmtId="0" fontId="19" fillId="2" borderId="9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wrapText="1"/>
    </xf>
    <xf numFmtId="166" fontId="20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166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0" fontId="20" fillId="18" borderId="13" xfId="0" applyFont="1" applyFill="1" applyBorder="1" applyAlignment="1">
      <alignment horizontal="left" wrapText="1"/>
    </xf>
    <xf numFmtId="166" fontId="19" fillId="0" borderId="9" xfId="0" applyNumberFormat="1" applyFont="1" applyBorder="1" applyAlignment="1">
      <alignment horizontal="center"/>
    </xf>
    <xf numFmtId="14" fontId="20" fillId="11" borderId="9" xfId="0" applyNumberFormat="1" applyFont="1" applyFill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9" fillId="6" borderId="26" xfId="0" applyFont="1" applyFill="1" applyBorder="1" applyAlignment="1">
      <alignment horizontal="center"/>
    </xf>
    <xf numFmtId="168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7" fontId="20" fillId="0" borderId="9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0" fillId="5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left" vertical="center" wrapText="1"/>
    </xf>
    <xf numFmtId="0" fontId="20" fillId="5" borderId="13" xfId="0" applyFont="1" applyFill="1" applyBorder="1" applyAlignment="1">
      <alignment horizontal="center" vertical="center" wrapText="1"/>
    </xf>
    <xf numFmtId="165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4" fontId="19" fillId="0" borderId="9" xfId="0" applyNumberFormat="1" applyFont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20" fillId="0" borderId="30" xfId="0" applyFont="1" applyBorder="1" applyAlignment="1">
      <alignment/>
    </xf>
    <xf numFmtId="0" fontId="19" fillId="18" borderId="31" xfId="0" applyFont="1" applyFill="1" applyBorder="1" applyAlignment="1">
      <alignment/>
    </xf>
    <xf numFmtId="0" fontId="19" fillId="0" borderId="9" xfId="0" applyFont="1" applyBorder="1" applyAlignment="1">
      <alignment horizontal="left" vertical="center" wrapText="1" readingOrder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4" fontId="20" fillId="18" borderId="9" xfId="0" applyNumberFormat="1" applyFont="1" applyFill="1" applyBorder="1" applyAlignment="1">
      <alignment horizontal="center" vertical="center" wrapText="1"/>
    </xf>
    <xf numFmtId="167" fontId="19" fillId="0" borderId="9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18" borderId="31" xfId="0" applyFont="1" applyFill="1" applyBorder="1" applyAlignment="1">
      <alignment/>
    </xf>
    <xf numFmtId="3" fontId="20" fillId="18" borderId="31" xfId="0" applyNumberFormat="1" applyFont="1" applyFill="1" applyBorder="1" applyAlignment="1">
      <alignment horizontal="center"/>
    </xf>
    <xf numFmtId="0" fontId="20" fillId="18" borderId="31" xfId="0" applyFont="1" applyFill="1" applyBorder="1" applyAlignment="1">
      <alignment horizontal="center"/>
    </xf>
    <xf numFmtId="0" fontId="20" fillId="18" borderId="31" xfId="0" applyFont="1" applyFill="1" applyBorder="1" applyAlignment="1">
      <alignment wrapText="1"/>
    </xf>
    <xf numFmtId="165" fontId="20" fillId="18" borderId="10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/>
    </xf>
    <xf numFmtId="0" fontId="20" fillId="0" borderId="32" xfId="0" applyFont="1" applyFill="1" applyBorder="1" applyAlignment="1">
      <alignment wrapText="1"/>
    </xf>
    <xf numFmtId="3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165" fontId="19" fillId="0" borderId="32" xfId="0" applyNumberFormat="1" applyFont="1" applyFill="1" applyBorder="1" applyAlignment="1">
      <alignment/>
    </xf>
    <xf numFmtId="9" fontId="19" fillId="0" borderId="32" xfId="0" applyNumberFormat="1" applyFont="1" applyFill="1" applyBorder="1" applyAlignment="1">
      <alignment/>
    </xf>
    <xf numFmtId="165" fontId="19" fillId="0" borderId="32" xfId="0" applyNumberFormat="1" applyFont="1" applyBorder="1" applyAlignment="1">
      <alignment/>
    </xf>
    <xf numFmtId="0" fontId="20" fillId="0" borderId="32" xfId="0" applyFont="1" applyBorder="1" applyAlignment="1">
      <alignment/>
    </xf>
    <xf numFmtId="3" fontId="20" fillId="0" borderId="32" xfId="0" applyNumberFormat="1" applyFont="1" applyBorder="1" applyAlignment="1">
      <alignment horizontal="center"/>
    </xf>
    <xf numFmtId="165" fontId="20" fillId="0" borderId="32" xfId="0" applyNumberFormat="1" applyFont="1" applyBorder="1" applyAlignment="1">
      <alignment/>
    </xf>
    <xf numFmtId="166" fontId="20" fillId="0" borderId="32" xfId="0" applyNumberFormat="1" applyFont="1" applyBorder="1" applyAlignment="1">
      <alignment/>
    </xf>
    <xf numFmtId="0" fontId="20" fillId="18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3" fontId="20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165" fontId="19" fillId="0" borderId="9" xfId="0" applyNumberFormat="1" applyFont="1" applyFill="1" applyBorder="1" applyAlignment="1">
      <alignment horizontal="center" vertical="center"/>
    </xf>
    <xf numFmtId="166" fontId="19" fillId="0" borderId="9" xfId="0" applyNumberFormat="1" applyFont="1" applyBorder="1" applyAlignment="1">
      <alignment horizontal="center" vertical="center"/>
    </xf>
    <xf numFmtId="9" fontId="19" fillId="0" borderId="9" xfId="0" applyNumberFormat="1" applyFont="1" applyBorder="1" applyAlignment="1">
      <alignment horizontal="center" vertical="center"/>
    </xf>
    <xf numFmtId="4" fontId="19" fillId="0" borderId="9" xfId="0" applyNumberFormat="1" applyFont="1" applyFill="1" applyBorder="1" applyAlignment="1">
      <alignment horizontal="center" vertical="center"/>
    </xf>
    <xf numFmtId="4" fontId="20" fillId="18" borderId="9" xfId="0" applyNumberFormat="1" applyFont="1" applyFill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 readingOrder="1"/>
    </xf>
    <xf numFmtId="0" fontId="19" fillId="0" borderId="9" xfId="0" applyFont="1" applyBorder="1" applyAlignment="1">
      <alignment horizontal="left" vertical="center" wrapText="1" readingOrder="1"/>
    </xf>
    <xf numFmtId="0" fontId="19" fillId="0" borderId="9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20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4" fontId="32" fillId="0" borderId="9" xfId="0" applyNumberFormat="1" applyFont="1" applyBorder="1" applyAlignment="1">
      <alignment horizontal="center" vertical="center"/>
    </xf>
    <xf numFmtId="166" fontId="33" fillId="0" borderId="11" xfId="0" applyNumberFormat="1" applyFont="1" applyBorder="1" applyAlignment="1">
      <alignment horizontal="center" vertical="center" wrapText="1"/>
    </xf>
    <xf numFmtId="0" fontId="33" fillId="11" borderId="9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4" fontId="19" fillId="0" borderId="9" xfId="0" applyNumberFormat="1" applyFont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4" fontId="19" fillId="0" borderId="13" xfId="0" applyNumberFormat="1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6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 wrapText="1"/>
    </xf>
    <xf numFmtId="0" fontId="20" fillId="0" borderId="0" xfId="53" applyFont="1" applyFill="1" applyBorder="1" applyAlignment="1">
      <alignment horizontal="left" vertical="center" wrapText="1"/>
      <protection/>
    </xf>
    <xf numFmtId="0" fontId="20" fillId="6" borderId="25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165" fontId="19" fillId="0" borderId="24" xfId="0" applyNumberFormat="1" applyFont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/>
    </xf>
    <xf numFmtId="165" fontId="19" fillId="0" borderId="9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right" indent="15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19" fillId="0" borderId="0" xfId="0" applyFont="1" applyAlignment="1">
      <alignment horizontal="right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rkusz1" xfId="53"/>
    <cellStyle name="Normalny_chemistry financial model 08020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808000"/>
      <rgbColor rgb="00800080"/>
      <rgbColor rgb="00008080"/>
      <rgbColor rgb="00C0C0C0"/>
      <rgbColor rgb="0094BD5E"/>
      <rgbColor rgb="009999FF"/>
      <rgbColor rgb="00FF3366"/>
      <rgbColor rgb="00FFFFCC"/>
      <rgbColor rgb="00CCFFFF"/>
      <rgbColor rgb="00660066"/>
      <rgbColor rgb="00FF8080"/>
      <rgbColor rgb="000066CC"/>
      <rgbColor rgb="00CCCC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CCCC00"/>
      <rgbColor rgb="00FFDD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zoomScale="120" zoomScaleNormal="120" workbookViewId="0" topLeftCell="A126">
      <selection activeCell="I145" sqref="I145"/>
    </sheetView>
  </sheetViews>
  <sheetFormatPr defaultColWidth="9.140625" defaultRowHeight="12.75"/>
  <cols>
    <col min="1" max="1" width="4.421875" style="1" customWidth="1"/>
    <col min="2" max="2" width="46.57421875" style="1" customWidth="1"/>
    <col min="3" max="3" width="6.421875" style="1" customWidth="1"/>
    <col min="4" max="4" width="0" style="2" hidden="1" customWidth="1"/>
    <col min="5" max="5" width="7.140625" style="3" customWidth="1"/>
    <col min="6" max="7" width="0" style="3" hidden="1" customWidth="1"/>
    <col min="8" max="8" width="9.57421875" style="3" customWidth="1"/>
    <col min="9" max="10" width="8.8515625" style="1" customWidth="1"/>
    <col min="11" max="11" width="10.57421875" style="1" customWidth="1"/>
    <col min="12" max="12" width="4.57421875" style="1" customWidth="1"/>
    <col min="13" max="13" width="10.57421875" style="1" customWidth="1"/>
    <col min="14" max="14" width="9.00390625" style="1" customWidth="1"/>
    <col min="15" max="15" width="11.7109375" style="1" customWidth="1"/>
    <col min="16" max="16" width="14.00390625" style="1" customWidth="1"/>
    <col min="17" max="18" width="0" style="4" hidden="1" customWidth="1"/>
    <col min="19" max="19" width="0" style="5" hidden="1" customWidth="1"/>
    <col min="20" max="20" width="6.8515625" style="1" customWidth="1"/>
    <col min="21" max="16384" width="12.57421875" style="1" customWidth="1"/>
  </cols>
  <sheetData>
    <row r="1" spans="1:2" ht="11.25">
      <c r="A1" s="783" t="s">
        <v>419</v>
      </c>
      <c r="B1" s="783"/>
    </row>
    <row r="2" spans="1:2" ht="11.25">
      <c r="A2" s="784"/>
      <c r="B2" s="784"/>
    </row>
    <row r="3" spans="1:2" ht="11.25">
      <c r="A3" s="784"/>
      <c r="B3" s="785" t="s">
        <v>421</v>
      </c>
    </row>
    <row r="4" ht="11.25">
      <c r="B4" s="785" t="s">
        <v>422</v>
      </c>
    </row>
    <row r="5" spans="1:16" ht="21" customHeight="1">
      <c r="A5" s="6" t="s">
        <v>420</v>
      </c>
      <c r="B5" s="7"/>
      <c r="C5" s="7"/>
      <c r="D5" s="7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9"/>
    </row>
    <row r="6" spans="2:14" ht="11.25">
      <c r="B6" s="10"/>
      <c r="C6" s="10"/>
      <c r="D6" s="11"/>
      <c r="E6" s="12"/>
      <c r="F6" s="13"/>
      <c r="G6" s="13"/>
      <c r="H6" s="13"/>
      <c r="I6" s="14"/>
      <c r="N6" s="4"/>
    </row>
    <row r="7" spans="1:18" ht="33.75">
      <c r="A7" s="15" t="s">
        <v>763</v>
      </c>
      <c r="B7" s="15" t="s">
        <v>764</v>
      </c>
      <c r="C7" s="15" t="s">
        <v>765</v>
      </c>
      <c r="D7" s="15" t="s">
        <v>766</v>
      </c>
      <c r="E7" s="16" t="s">
        <v>767</v>
      </c>
      <c r="F7" s="16" t="s">
        <v>768</v>
      </c>
      <c r="G7" s="16" t="s">
        <v>769</v>
      </c>
      <c r="H7" s="16" t="s">
        <v>770</v>
      </c>
      <c r="I7" s="17" t="s">
        <v>771</v>
      </c>
      <c r="J7" s="15" t="s">
        <v>772</v>
      </c>
      <c r="K7" s="15" t="s">
        <v>773</v>
      </c>
      <c r="L7" s="15" t="s">
        <v>774</v>
      </c>
      <c r="M7" s="15" t="s">
        <v>775</v>
      </c>
      <c r="N7" s="15" t="s">
        <v>776</v>
      </c>
      <c r="O7" s="18" t="s">
        <v>777</v>
      </c>
      <c r="P7" s="18" t="s">
        <v>778</v>
      </c>
      <c r="Q7" s="19" t="s">
        <v>779</v>
      </c>
      <c r="R7" s="20"/>
    </row>
    <row r="8" spans="1:256" s="2" customFormat="1" ht="11.25">
      <c r="A8" s="21" t="s">
        <v>780</v>
      </c>
      <c r="B8" s="22" t="s">
        <v>781</v>
      </c>
      <c r="C8" s="23" t="s">
        <v>782</v>
      </c>
      <c r="D8" s="24">
        <v>100</v>
      </c>
      <c r="E8" s="25">
        <f aca="true" t="shared" si="0" ref="E8:E39">F8+G8</f>
        <v>800</v>
      </c>
      <c r="F8" s="26">
        <v>800</v>
      </c>
      <c r="G8" s="27">
        <v>0</v>
      </c>
      <c r="H8" s="25"/>
      <c r="I8" s="28"/>
      <c r="J8" s="29"/>
      <c r="K8" s="29"/>
      <c r="L8" s="30"/>
      <c r="M8" s="29"/>
      <c r="N8" s="31"/>
      <c r="O8" s="32"/>
      <c r="P8" s="32"/>
      <c r="Q8" s="33"/>
      <c r="R8" s="33">
        <f aca="true" t="shared" si="1" ref="R8:R39">Q8/22*24</f>
        <v>0</v>
      </c>
      <c r="S8" s="5"/>
      <c r="IU8" s="1"/>
      <c r="IV8" s="1"/>
    </row>
    <row r="9" spans="1:256" s="2" customFormat="1" ht="11.25">
      <c r="A9" s="21" t="s">
        <v>783</v>
      </c>
      <c r="B9" s="22" t="s">
        <v>784</v>
      </c>
      <c r="C9" s="23" t="s">
        <v>782</v>
      </c>
      <c r="D9" s="24">
        <v>100</v>
      </c>
      <c r="E9" s="25">
        <f t="shared" si="0"/>
        <v>800</v>
      </c>
      <c r="F9" s="26">
        <v>800</v>
      </c>
      <c r="G9" s="27">
        <v>0</v>
      </c>
      <c r="H9" s="25"/>
      <c r="I9" s="28"/>
      <c r="J9" s="29"/>
      <c r="K9" s="29"/>
      <c r="L9" s="30"/>
      <c r="M9" s="29"/>
      <c r="N9" s="31"/>
      <c r="O9" s="32"/>
      <c r="P9" s="32"/>
      <c r="Q9" s="33">
        <v>2</v>
      </c>
      <c r="R9" s="33">
        <f t="shared" si="1"/>
        <v>2.1818181818181817</v>
      </c>
      <c r="S9" s="5"/>
      <c r="IU9" s="1"/>
      <c r="IV9" s="1"/>
    </row>
    <row r="10" spans="1:256" s="2" customFormat="1" ht="22.5">
      <c r="A10" s="21" t="s">
        <v>785</v>
      </c>
      <c r="B10" s="34" t="s">
        <v>786</v>
      </c>
      <c r="C10" s="35" t="s">
        <v>782</v>
      </c>
      <c r="D10" s="24">
        <v>100</v>
      </c>
      <c r="E10" s="25">
        <f t="shared" si="0"/>
        <v>5200</v>
      </c>
      <c r="F10" s="36">
        <v>1200</v>
      </c>
      <c r="G10" s="37">
        <v>4000</v>
      </c>
      <c r="H10" s="25"/>
      <c r="I10" s="28"/>
      <c r="J10" s="29"/>
      <c r="K10" s="29"/>
      <c r="L10" s="30"/>
      <c r="M10" s="29"/>
      <c r="N10" s="31"/>
      <c r="O10" s="32"/>
      <c r="P10" s="32"/>
      <c r="Q10" s="33"/>
      <c r="R10" s="33">
        <f t="shared" si="1"/>
        <v>0</v>
      </c>
      <c r="S10" s="5">
        <v>17</v>
      </c>
      <c r="T10" s="38"/>
      <c r="IU10" s="1"/>
      <c r="IV10" s="1"/>
    </row>
    <row r="11" spans="1:256" s="2" customFormat="1" ht="12.75" customHeight="1">
      <c r="A11" s="21" t="s">
        <v>787</v>
      </c>
      <c r="B11" s="39" t="s">
        <v>788</v>
      </c>
      <c r="C11" s="40" t="s">
        <v>782</v>
      </c>
      <c r="D11" s="24">
        <v>500</v>
      </c>
      <c r="E11" s="25">
        <f t="shared" si="0"/>
        <v>193500</v>
      </c>
      <c r="F11" s="25">
        <v>185000</v>
      </c>
      <c r="G11" s="41">
        <v>8500</v>
      </c>
      <c r="H11" s="25"/>
      <c r="I11" s="28"/>
      <c r="J11" s="29"/>
      <c r="K11" s="29"/>
      <c r="L11" s="30"/>
      <c r="M11" s="29"/>
      <c r="N11" s="31"/>
      <c r="O11" s="32"/>
      <c r="P11" s="32"/>
      <c r="Q11" s="33">
        <v>120</v>
      </c>
      <c r="R11" s="33">
        <f t="shared" si="1"/>
        <v>130.9090909090909</v>
      </c>
      <c r="S11" s="5">
        <v>0</v>
      </c>
      <c r="IU11" s="1"/>
      <c r="IV11" s="1"/>
    </row>
    <row r="12" spans="1:256" s="2" customFormat="1" ht="22.5">
      <c r="A12" s="21" t="s">
        <v>789</v>
      </c>
      <c r="B12" s="42" t="s">
        <v>790</v>
      </c>
      <c r="C12" s="43" t="s">
        <v>782</v>
      </c>
      <c r="D12" s="24">
        <v>840</v>
      </c>
      <c r="E12" s="25">
        <f t="shared" si="0"/>
        <v>12800</v>
      </c>
      <c r="F12" s="44">
        <v>12000</v>
      </c>
      <c r="G12" s="45">
        <v>800</v>
      </c>
      <c r="H12" s="25"/>
      <c r="I12" s="28"/>
      <c r="J12" s="29"/>
      <c r="K12" s="29"/>
      <c r="L12" s="30"/>
      <c r="M12" s="29"/>
      <c r="N12" s="31"/>
      <c r="O12" s="32"/>
      <c r="P12" s="32"/>
      <c r="Q12" s="33">
        <v>11</v>
      </c>
      <c r="R12" s="33">
        <f t="shared" si="1"/>
        <v>12</v>
      </c>
      <c r="S12" s="5">
        <v>0</v>
      </c>
      <c r="IU12" s="1"/>
      <c r="IV12" s="1"/>
    </row>
    <row r="13" spans="1:256" s="2" customFormat="1" ht="22.5">
      <c r="A13" s="21" t="s">
        <v>791</v>
      </c>
      <c r="B13" s="22" t="s">
        <v>792</v>
      </c>
      <c r="C13" s="23" t="s">
        <v>793</v>
      </c>
      <c r="D13" s="24">
        <v>1</v>
      </c>
      <c r="E13" s="25">
        <f t="shared" si="0"/>
        <v>3</v>
      </c>
      <c r="F13" s="26">
        <v>3</v>
      </c>
      <c r="G13" s="27">
        <v>0</v>
      </c>
      <c r="H13" s="25"/>
      <c r="I13" s="28"/>
      <c r="J13" s="29"/>
      <c r="K13" s="29"/>
      <c r="L13" s="30"/>
      <c r="M13" s="29"/>
      <c r="N13" s="31"/>
      <c r="O13" s="32"/>
      <c r="P13" s="32"/>
      <c r="Q13" s="33"/>
      <c r="R13" s="33">
        <f t="shared" si="1"/>
        <v>0</v>
      </c>
      <c r="S13" s="5"/>
      <c r="IU13" s="1"/>
      <c r="IV13" s="1"/>
    </row>
    <row r="14" spans="1:256" s="2" customFormat="1" ht="22.5">
      <c r="A14" s="21" t="s">
        <v>794</v>
      </c>
      <c r="B14" s="22" t="s">
        <v>795</v>
      </c>
      <c r="C14" s="23" t="s">
        <v>793</v>
      </c>
      <c r="D14" s="24">
        <v>1</v>
      </c>
      <c r="E14" s="25">
        <f t="shared" si="0"/>
        <v>4</v>
      </c>
      <c r="F14" s="26">
        <v>4</v>
      </c>
      <c r="G14" s="27">
        <v>0</v>
      </c>
      <c r="H14" s="25"/>
      <c r="I14" s="28"/>
      <c r="J14" s="29"/>
      <c r="K14" s="29"/>
      <c r="L14" s="30"/>
      <c r="M14" s="29"/>
      <c r="N14" s="31"/>
      <c r="O14" s="32"/>
      <c r="P14" s="32"/>
      <c r="Q14" s="33"/>
      <c r="R14" s="33">
        <f t="shared" si="1"/>
        <v>0</v>
      </c>
      <c r="S14" s="5"/>
      <c r="IU14" s="1"/>
      <c r="IV14" s="1"/>
    </row>
    <row r="15" spans="1:256" s="2" customFormat="1" ht="33.75">
      <c r="A15" s="21" t="s">
        <v>796</v>
      </c>
      <c r="B15" s="22" t="s">
        <v>797</v>
      </c>
      <c r="C15" s="23" t="s">
        <v>793</v>
      </c>
      <c r="D15" s="24">
        <v>1</v>
      </c>
      <c r="E15" s="25">
        <f t="shared" si="0"/>
        <v>10</v>
      </c>
      <c r="F15" s="26">
        <v>10</v>
      </c>
      <c r="G15" s="27">
        <v>0</v>
      </c>
      <c r="H15" s="25"/>
      <c r="I15" s="28"/>
      <c r="J15" s="29"/>
      <c r="K15" s="29"/>
      <c r="L15" s="30"/>
      <c r="M15" s="29"/>
      <c r="N15" s="31"/>
      <c r="O15" s="32"/>
      <c r="P15" s="32"/>
      <c r="Q15" s="33"/>
      <c r="R15" s="33">
        <f t="shared" si="1"/>
        <v>0</v>
      </c>
      <c r="S15" s="5"/>
      <c r="IU15" s="1"/>
      <c r="IV15" s="1"/>
    </row>
    <row r="16" spans="1:256" s="2" customFormat="1" ht="22.5">
      <c r="A16" s="21" t="s">
        <v>798</v>
      </c>
      <c r="B16" s="46" t="s">
        <v>799</v>
      </c>
      <c r="C16" s="47" t="s">
        <v>782</v>
      </c>
      <c r="D16" s="24">
        <v>1000</v>
      </c>
      <c r="E16" s="25">
        <f t="shared" si="0"/>
        <v>10000</v>
      </c>
      <c r="F16" s="48">
        <v>7000</v>
      </c>
      <c r="G16" s="49">
        <v>3000</v>
      </c>
      <c r="H16" s="25"/>
      <c r="I16" s="28"/>
      <c r="J16" s="29"/>
      <c r="K16" s="29"/>
      <c r="L16" s="30"/>
      <c r="M16" s="29"/>
      <c r="N16" s="31"/>
      <c r="O16" s="32"/>
      <c r="P16" s="32"/>
      <c r="Q16" s="33">
        <v>5</v>
      </c>
      <c r="R16" s="33">
        <f t="shared" si="1"/>
        <v>5.454545454545454</v>
      </c>
      <c r="S16" s="5">
        <v>1</v>
      </c>
      <c r="IU16" s="1"/>
      <c r="IV16" s="1"/>
    </row>
    <row r="17" spans="1:256" s="2" customFormat="1" ht="25.5">
      <c r="A17" s="21" t="s">
        <v>800</v>
      </c>
      <c r="B17" s="46" t="s">
        <v>801</v>
      </c>
      <c r="C17" s="47" t="s">
        <v>782</v>
      </c>
      <c r="D17" s="24">
        <v>125</v>
      </c>
      <c r="E17" s="25">
        <f t="shared" si="0"/>
        <v>350</v>
      </c>
      <c r="F17" s="48">
        <v>0</v>
      </c>
      <c r="G17" s="49">
        <v>350</v>
      </c>
      <c r="H17" s="25"/>
      <c r="I17" s="28"/>
      <c r="J17" s="29"/>
      <c r="K17" s="29"/>
      <c r="L17" s="30"/>
      <c r="M17" s="29"/>
      <c r="N17" s="31"/>
      <c r="O17" s="32"/>
      <c r="P17" s="32"/>
      <c r="Q17" s="33"/>
      <c r="R17" s="33">
        <f t="shared" si="1"/>
        <v>0</v>
      </c>
      <c r="S17" s="5">
        <v>2</v>
      </c>
      <c r="IU17" s="1"/>
      <c r="IV17" s="1"/>
    </row>
    <row r="18" spans="1:256" s="2" customFormat="1" ht="22.5">
      <c r="A18" s="21" t="s">
        <v>802</v>
      </c>
      <c r="B18" s="46" t="s">
        <v>803</v>
      </c>
      <c r="C18" s="47" t="s">
        <v>782</v>
      </c>
      <c r="D18" s="24">
        <v>25</v>
      </c>
      <c r="E18" s="25">
        <f t="shared" si="0"/>
        <v>1300</v>
      </c>
      <c r="F18" s="48">
        <v>0</v>
      </c>
      <c r="G18" s="49">
        <v>1300</v>
      </c>
      <c r="H18" s="25"/>
      <c r="I18" s="28"/>
      <c r="J18" s="29"/>
      <c r="K18" s="29"/>
      <c r="L18" s="30"/>
      <c r="M18" s="29"/>
      <c r="N18" s="31"/>
      <c r="O18" s="32"/>
      <c r="P18" s="32"/>
      <c r="Q18" s="33"/>
      <c r="R18" s="33">
        <f t="shared" si="1"/>
        <v>0</v>
      </c>
      <c r="S18" s="5">
        <v>44</v>
      </c>
      <c r="IU18" s="1"/>
      <c r="IV18" s="1"/>
    </row>
    <row r="19" spans="1:256" s="2" customFormat="1" ht="22.5">
      <c r="A19" s="21" t="s">
        <v>804</v>
      </c>
      <c r="B19" s="46" t="s">
        <v>805</v>
      </c>
      <c r="C19" s="47" t="s">
        <v>782</v>
      </c>
      <c r="D19" s="24">
        <v>500</v>
      </c>
      <c r="E19" s="25">
        <f t="shared" si="0"/>
        <v>1000</v>
      </c>
      <c r="F19" s="48">
        <v>0</v>
      </c>
      <c r="G19" s="49">
        <v>1000</v>
      </c>
      <c r="H19" s="25"/>
      <c r="I19" s="28"/>
      <c r="J19" s="29"/>
      <c r="K19" s="29"/>
      <c r="L19" s="30"/>
      <c r="M19" s="29"/>
      <c r="N19" s="31"/>
      <c r="O19" s="32"/>
      <c r="P19" s="32"/>
      <c r="Q19" s="33"/>
      <c r="R19" s="33">
        <f t="shared" si="1"/>
        <v>0</v>
      </c>
      <c r="S19" s="5">
        <v>1</v>
      </c>
      <c r="IU19" s="1"/>
      <c r="IV19" s="1"/>
    </row>
    <row r="20" spans="1:256" s="2" customFormat="1" ht="45">
      <c r="A20" s="21" t="s">
        <v>806</v>
      </c>
      <c r="B20" s="22" t="s">
        <v>807</v>
      </c>
      <c r="C20" s="23" t="s">
        <v>782</v>
      </c>
      <c r="D20" s="24">
        <v>250</v>
      </c>
      <c r="E20" s="25">
        <f t="shared" si="0"/>
        <v>11250</v>
      </c>
      <c r="F20" s="26">
        <v>10000</v>
      </c>
      <c r="G20" s="27">
        <v>1250</v>
      </c>
      <c r="H20" s="25"/>
      <c r="I20" s="28"/>
      <c r="J20" s="29"/>
      <c r="K20" s="29"/>
      <c r="L20" s="30"/>
      <c r="M20" s="29"/>
      <c r="N20" s="31"/>
      <c r="O20" s="32"/>
      <c r="P20" s="32"/>
      <c r="Q20" s="33">
        <v>33</v>
      </c>
      <c r="R20" s="33">
        <f t="shared" si="1"/>
        <v>36</v>
      </c>
      <c r="S20" s="5">
        <v>2</v>
      </c>
      <c r="IU20" s="1"/>
      <c r="IV20" s="1"/>
    </row>
    <row r="21" spans="1:256" s="2" customFormat="1" ht="33.75">
      <c r="A21" s="21" t="s">
        <v>808</v>
      </c>
      <c r="B21" s="50" t="s">
        <v>809</v>
      </c>
      <c r="C21" s="40" t="s">
        <v>782</v>
      </c>
      <c r="D21" s="24">
        <v>100</v>
      </c>
      <c r="E21" s="25">
        <f t="shared" si="0"/>
        <v>1000</v>
      </c>
      <c r="F21" s="25">
        <v>600</v>
      </c>
      <c r="G21" s="41">
        <v>400</v>
      </c>
      <c r="H21" s="25"/>
      <c r="I21" s="28"/>
      <c r="J21" s="29"/>
      <c r="K21" s="29"/>
      <c r="L21" s="30"/>
      <c r="M21" s="29"/>
      <c r="N21" s="31"/>
      <c r="O21" s="32"/>
      <c r="P21" s="32"/>
      <c r="Q21" s="33"/>
      <c r="R21" s="33">
        <f t="shared" si="1"/>
        <v>0</v>
      </c>
      <c r="S21" s="5">
        <v>1</v>
      </c>
      <c r="IU21" s="1"/>
      <c r="IV21" s="1"/>
    </row>
    <row r="22" spans="1:256" s="2" customFormat="1" ht="11.25">
      <c r="A22" s="21" t="s">
        <v>810</v>
      </c>
      <c r="B22" s="50" t="s">
        <v>811</v>
      </c>
      <c r="C22" s="40" t="s">
        <v>793</v>
      </c>
      <c r="D22" s="24">
        <v>1</v>
      </c>
      <c r="E22" s="25">
        <f t="shared" si="0"/>
        <v>90</v>
      </c>
      <c r="F22" s="25">
        <v>60</v>
      </c>
      <c r="G22" s="41">
        <v>30</v>
      </c>
      <c r="H22" s="25"/>
      <c r="I22" s="28"/>
      <c r="J22" s="29"/>
      <c r="K22" s="29"/>
      <c r="L22" s="30"/>
      <c r="M22" s="29"/>
      <c r="N22" s="31"/>
      <c r="O22" s="32"/>
      <c r="P22" s="32"/>
      <c r="Q22" s="33"/>
      <c r="R22" s="33">
        <f t="shared" si="1"/>
        <v>0</v>
      </c>
      <c r="S22" s="5">
        <v>1</v>
      </c>
      <c r="IU22" s="1"/>
      <c r="IV22" s="1"/>
    </row>
    <row r="23" spans="1:256" s="2" customFormat="1" ht="11.25">
      <c r="A23" s="21" t="s">
        <v>812</v>
      </c>
      <c r="B23" s="42" t="s">
        <v>813</v>
      </c>
      <c r="C23" s="43" t="s">
        <v>793</v>
      </c>
      <c r="D23" s="24">
        <v>1</v>
      </c>
      <c r="E23" s="25">
        <f t="shared" si="0"/>
        <v>3</v>
      </c>
      <c r="F23" s="44">
        <v>2</v>
      </c>
      <c r="G23" s="45">
        <v>1</v>
      </c>
      <c r="H23" s="25"/>
      <c r="I23" s="28"/>
      <c r="J23" s="29"/>
      <c r="K23" s="29"/>
      <c r="L23" s="30"/>
      <c r="M23" s="29"/>
      <c r="N23" s="31"/>
      <c r="O23" s="32"/>
      <c r="P23" s="32"/>
      <c r="Q23" s="33"/>
      <c r="R23" s="33">
        <f t="shared" si="1"/>
        <v>0</v>
      </c>
      <c r="S23" s="5"/>
      <c r="IU23" s="1"/>
      <c r="IV23" s="1"/>
    </row>
    <row r="24" spans="1:256" s="2" customFormat="1" ht="11.25">
      <c r="A24" s="21" t="s">
        <v>814</v>
      </c>
      <c r="B24" s="22" t="s">
        <v>815</v>
      </c>
      <c r="C24" s="23" t="s">
        <v>793</v>
      </c>
      <c r="D24" s="24">
        <v>1</v>
      </c>
      <c r="E24" s="25">
        <f t="shared" si="0"/>
        <v>2</v>
      </c>
      <c r="F24" s="26">
        <v>1</v>
      </c>
      <c r="G24" s="27">
        <v>1</v>
      </c>
      <c r="H24" s="25"/>
      <c r="I24" s="28"/>
      <c r="J24" s="29"/>
      <c r="K24" s="29"/>
      <c r="L24" s="30"/>
      <c r="M24" s="29"/>
      <c r="N24" s="31"/>
      <c r="O24" s="32"/>
      <c r="P24" s="32"/>
      <c r="Q24" s="33"/>
      <c r="R24" s="33">
        <f t="shared" si="1"/>
        <v>0</v>
      </c>
      <c r="S24" s="5"/>
      <c r="IU24" s="1"/>
      <c r="IV24" s="1"/>
    </row>
    <row r="25" spans="1:256" s="2" customFormat="1" ht="11.25">
      <c r="A25" s="21" t="s">
        <v>816</v>
      </c>
      <c r="B25" s="22" t="s">
        <v>817</v>
      </c>
      <c r="C25" s="23" t="s">
        <v>793</v>
      </c>
      <c r="D25" s="24">
        <v>1</v>
      </c>
      <c r="E25" s="25">
        <f t="shared" si="0"/>
        <v>2</v>
      </c>
      <c r="F25" s="26">
        <v>1</v>
      </c>
      <c r="G25" s="27">
        <v>1</v>
      </c>
      <c r="H25" s="25"/>
      <c r="I25" s="28"/>
      <c r="J25" s="29"/>
      <c r="K25" s="29"/>
      <c r="L25" s="30"/>
      <c r="M25" s="29"/>
      <c r="N25" s="31"/>
      <c r="O25" s="32"/>
      <c r="P25" s="32"/>
      <c r="Q25" s="33"/>
      <c r="R25" s="33">
        <f t="shared" si="1"/>
        <v>0</v>
      </c>
      <c r="S25" s="5"/>
      <c r="IU25" s="1"/>
      <c r="IV25" s="1"/>
    </row>
    <row r="26" spans="1:256" s="2" customFormat="1" ht="11.25">
      <c r="A26" s="21" t="s">
        <v>818</v>
      </c>
      <c r="B26" s="22" t="s">
        <v>819</v>
      </c>
      <c r="C26" s="23" t="s">
        <v>793</v>
      </c>
      <c r="D26" s="24">
        <v>1</v>
      </c>
      <c r="E26" s="25">
        <f t="shared" si="0"/>
        <v>2</v>
      </c>
      <c r="F26" s="26">
        <v>1</v>
      </c>
      <c r="G26" s="27">
        <v>1</v>
      </c>
      <c r="H26" s="25"/>
      <c r="I26" s="28"/>
      <c r="J26" s="29"/>
      <c r="K26" s="29"/>
      <c r="L26" s="30"/>
      <c r="M26" s="29"/>
      <c r="N26" s="31"/>
      <c r="O26" s="32"/>
      <c r="P26" s="32"/>
      <c r="Q26" s="33"/>
      <c r="R26" s="33">
        <f t="shared" si="1"/>
        <v>0</v>
      </c>
      <c r="S26" s="5"/>
      <c r="IU26" s="1"/>
      <c r="IV26" s="1"/>
    </row>
    <row r="27" spans="1:256" s="2" customFormat="1" ht="11.25">
      <c r="A27" s="21" t="s">
        <v>820</v>
      </c>
      <c r="B27" s="22" t="s">
        <v>821</v>
      </c>
      <c r="C27" s="23" t="s">
        <v>793</v>
      </c>
      <c r="D27" s="24">
        <v>1</v>
      </c>
      <c r="E27" s="25">
        <f t="shared" si="0"/>
        <v>2</v>
      </c>
      <c r="F27" s="26">
        <v>1</v>
      </c>
      <c r="G27" s="27">
        <v>1</v>
      </c>
      <c r="H27" s="25"/>
      <c r="I27" s="28"/>
      <c r="J27" s="29"/>
      <c r="K27" s="29"/>
      <c r="L27" s="30"/>
      <c r="M27" s="29"/>
      <c r="N27" s="31"/>
      <c r="O27" s="32"/>
      <c r="P27" s="32"/>
      <c r="Q27" s="33"/>
      <c r="R27" s="33">
        <f t="shared" si="1"/>
        <v>0</v>
      </c>
      <c r="S27" s="5"/>
      <c r="IU27" s="1"/>
      <c r="IV27" s="1"/>
    </row>
    <row r="28" spans="1:256" s="2" customFormat="1" ht="11.25">
      <c r="A28" s="21" t="s">
        <v>822</v>
      </c>
      <c r="B28" s="22" t="s">
        <v>823</v>
      </c>
      <c r="C28" s="23" t="s">
        <v>793</v>
      </c>
      <c r="D28" s="24">
        <v>1</v>
      </c>
      <c r="E28" s="25">
        <f t="shared" si="0"/>
        <v>2</v>
      </c>
      <c r="F28" s="26">
        <v>1</v>
      </c>
      <c r="G28" s="27">
        <v>1</v>
      </c>
      <c r="H28" s="25"/>
      <c r="I28" s="28"/>
      <c r="J28" s="29"/>
      <c r="K28" s="29"/>
      <c r="L28" s="30"/>
      <c r="M28" s="29"/>
      <c r="N28" s="31"/>
      <c r="O28" s="32"/>
      <c r="P28" s="32"/>
      <c r="Q28" s="33"/>
      <c r="R28" s="33">
        <f t="shared" si="1"/>
        <v>0</v>
      </c>
      <c r="S28" s="5"/>
      <c r="IU28" s="1"/>
      <c r="IV28" s="1"/>
    </row>
    <row r="29" spans="1:256" s="2" customFormat="1" ht="11.25">
      <c r="A29" s="21" t="s">
        <v>824</v>
      </c>
      <c r="B29" s="22" t="s">
        <v>825</v>
      </c>
      <c r="C29" s="23" t="s">
        <v>793</v>
      </c>
      <c r="D29" s="24">
        <v>1</v>
      </c>
      <c r="E29" s="25">
        <f t="shared" si="0"/>
        <v>2</v>
      </c>
      <c r="F29" s="26">
        <v>1</v>
      </c>
      <c r="G29" s="27">
        <v>1</v>
      </c>
      <c r="H29" s="25"/>
      <c r="I29" s="28"/>
      <c r="J29" s="29"/>
      <c r="K29" s="29"/>
      <c r="L29" s="30"/>
      <c r="M29" s="29"/>
      <c r="N29" s="31"/>
      <c r="O29" s="32"/>
      <c r="P29" s="32"/>
      <c r="Q29" s="33"/>
      <c r="R29" s="33">
        <f t="shared" si="1"/>
        <v>0</v>
      </c>
      <c r="S29" s="5"/>
      <c r="IU29" s="1"/>
      <c r="IV29" s="1"/>
    </row>
    <row r="30" spans="1:256" s="2" customFormat="1" ht="11.25">
      <c r="A30" s="21" t="s">
        <v>826</v>
      </c>
      <c r="B30" s="34" t="s">
        <v>827</v>
      </c>
      <c r="C30" s="35" t="s">
        <v>793</v>
      </c>
      <c r="D30" s="24">
        <v>1</v>
      </c>
      <c r="E30" s="25">
        <f t="shared" si="0"/>
        <v>2</v>
      </c>
      <c r="F30" s="36">
        <v>1</v>
      </c>
      <c r="G30" s="27">
        <v>1</v>
      </c>
      <c r="H30" s="25"/>
      <c r="I30" s="28"/>
      <c r="J30" s="29"/>
      <c r="K30" s="29"/>
      <c r="L30" s="30"/>
      <c r="M30" s="29"/>
      <c r="N30" s="31"/>
      <c r="O30" s="32"/>
      <c r="P30" s="32"/>
      <c r="Q30" s="33"/>
      <c r="R30" s="33">
        <f t="shared" si="1"/>
        <v>0</v>
      </c>
      <c r="S30" s="5"/>
      <c r="IU30" s="1"/>
      <c r="IV30" s="1"/>
    </row>
    <row r="31" spans="1:256" s="2" customFormat="1" ht="22.5">
      <c r="A31" s="21" t="s">
        <v>828</v>
      </c>
      <c r="B31" s="50" t="s">
        <v>829</v>
      </c>
      <c r="C31" s="40" t="s">
        <v>782</v>
      </c>
      <c r="D31" s="24">
        <v>10</v>
      </c>
      <c r="E31" s="25">
        <f t="shared" si="0"/>
        <v>120</v>
      </c>
      <c r="F31" s="25">
        <v>100</v>
      </c>
      <c r="G31" s="41">
        <v>20</v>
      </c>
      <c r="H31" s="25"/>
      <c r="I31" s="28"/>
      <c r="J31" s="29"/>
      <c r="K31" s="29"/>
      <c r="L31" s="30"/>
      <c r="M31" s="29"/>
      <c r="N31" s="31"/>
      <c r="O31" s="32"/>
      <c r="P31" s="32"/>
      <c r="Q31" s="33"/>
      <c r="R31" s="33">
        <f t="shared" si="1"/>
        <v>0</v>
      </c>
      <c r="S31" s="5">
        <v>1</v>
      </c>
      <c r="T31" s="51"/>
      <c r="IU31" s="1"/>
      <c r="IV31" s="1"/>
    </row>
    <row r="32" spans="1:256" s="2" customFormat="1" ht="22.5">
      <c r="A32" s="21" t="s">
        <v>830</v>
      </c>
      <c r="B32" s="50" t="s">
        <v>831</v>
      </c>
      <c r="C32" s="40" t="s">
        <v>782</v>
      </c>
      <c r="D32" s="24">
        <v>1000</v>
      </c>
      <c r="E32" s="25">
        <f t="shared" si="0"/>
        <v>46000</v>
      </c>
      <c r="F32" s="25">
        <v>43000</v>
      </c>
      <c r="G32" s="41">
        <v>3000</v>
      </c>
      <c r="H32" s="25"/>
      <c r="I32" s="28"/>
      <c r="J32" s="29"/>
      <c r="K32" s="29"/>
      <c r="L32" s="30"/>
      <c r="M32" s="29"/>
      <c r="N32" s="31"/>
      <c r="O32" s="32"/>
      <c r="P32" s="32"/>
      <c r="Q32" s="33">
        <v>18</v>
      </c>
      <c r="R32" s="33">
        <f t="shared" si="1"/>
        <v>19.636363636363637</v>
      </c>
      <c r="S32" s="5">
        <v>4</v>
      </c>
      <c r="T32" s="38"/>
      <c r="IU32" s="1"/>
      <c r="IV32" s="1"/>
    </row>
    <row r="33" spans="1:256" s="2" customFormat="1" ht="22.5">
      <c r="A33" s="21" t="s">
        <v>832</v>
      </c>
      <c r="B33" s="50" t="s">
        <v>833</v>
      </c>
      <c r="C33" s="40" t="s">
        <v>782</v>
      </c>
      <c r="D33" s="24">
        <v>1000</v>
      </c>
      <c r="E33" s="25">
        <f t="shared" si="0"/>
        <v>1000</v>
      </c>
      <c r="F33" s="25">
        <v>0</v>
      </c>
      <c r="G33" s="41">
        <v>1000</v>
      </c>
      <c r="H33" s="25"/>
      <c r="I33" s="28"/>
      <c r="J33" s="29"/>
      <c r="K33" s="29"/>
      <c r="L33" s="30"/>
      <c r="M33" s="29"/>
      <c r="N33" s="31"/>
      <c r="O33" s="32"/>
      <c r="P33" s="32"/>
      <c r="Q33" s="33"/>
      <c r="R33" s="33">
        <f t="shared" si="1"/>
        <v>0</v>
      </c>
      <c r="S33" s="5">
        <v>1</v>
      </c>
      <c r="IU33" s="1"/>
      <c r="IV33" s="1"/>
    </row>
    <row r="34" spans="1:256" s="2" customFormat="1" ht="22.5">
      <c r="A34" s="21" t="s">
        <v>834</v>
      </c>
      <c r="B34" s="50" t="s">
        <v>835</v>
      </c>
      <c r="C34" s="40" t="s">
        <v>782</v>
      </c>
      <c r="D34" s="24">
        <v>1000</v>
      </c>
      <c r="E34" s="25">
        <f t="shared" si="0"/>
        <v>1000</v>
      </c>
      <c r="F34" s="25">
        <v>0</v>
      </c>
      <c r="G34" s="41">
        <v>1000</v>
      </c>
      <c r="H34" s="25"/>
      <c r="I34" s="28"/>
      <c r="J34" s="29"/>
      <c r="K34" s="29"/>
      <c r="L34" s="30"/>
      <c r="M34" s="29"/>
      <c r="N34" s="31"/>
      <c r="O34" s="32"/>
      <c r="P34" s="32"/>
      <c r="Q34" s="33"/>
      <c r="R34" s="33">
        <f t="shared" si="1"/>
        <v>0</v>
      </c>
      <c r="S34" s="5">
        <v>1</v>
      </c>
      <c r="IU34" s="1"/>
      <c r="IV34" s="1"/>
    </row>
    <row r="35" spans="1:256" s="2" customFormat="1" ht="22.5">
      <c r="A35" s="21" t="s">
        <v>836</v>
      </c>
      <c r="B35" s="50" t="s">
        <v>837</v>
      </c>
      <c r="C35" s="40" t="s">
        <v>782</v>
      </c>
      <c r="D35" s="24">
        <v>1000</v>
      </c>
      <c r="E35" s="25">
        <f t="shared" si="0"/>
        <v>3000</v>
      </c>
      <c r="F35" s="25">
        <v>0</v>
      </c>
      <c r="G35" s="41">
        <v>3000</v>
      </c>
      <c r="H35" s="25"/>
      <c r="I35" s="28"/>
      <c r="J35" s="29"/>
      <c r="K35" s="29"/>
      <c r="L35" s="30"/>
      <c r="M35" s="29"/>
      <c r="N35" s="31"/>
      <c r="O35" s="32"/>
      <c r="P35" s="32"/>
      <c r="Q35" s="33"/>
      <c r="R35" s="33">
        <f t="shared" si="1"/>
        <v>0</v>
      </c>
      <c r="S35" s="5">
        <v>2</v>
      </c>
      <c r="IU35" s="1"/>
      <c r="IV35" s="1"/>
    </row>
    <row r="36" spans="1:256" s="2" customFormat="1" ht="22.5">
      <c r="A36" s="21" t="s">
        <v>838</v>
      </c>
      <c r="B36" s="50" t="s">
        <v>839</v>
      </c>
      <c r="C36" s="40" t="s">
        <v>782</v>
      </c>
      <c r="D36" s="24">
        <v>1000</v>
      </c>
      <c r="E36" s="25">
        <f t="shared" si="0"/>
        <v>1000</v>
      </c>
      <c r="F36" s="25">
        <v>0</v>
      </c>
      <c r="G36" s="41">
        <v>1000</v>
      </c>
      <c r="H36" s="25"/>
      <c r="I36" s="28"/>
      <c r="J36" s="29"/>
      <c r="K36" s="29"/>
      <c r="L36" s="30"/>
      <c r="M36" s="29"/>
      <c r="N36" s="31"/>
      <c r="O36" s="32"/>
      <c r="P36" s="32"/>
      <c r="Q36" s="33"/>
      <c r="R36" s="33">
        <f t="shared" si="1"/>
        <v>0</v>
      </c>
      <c r="S36" s="5">
        <v>1</v>
      </c>
      <c r="IU36" s="1"/>
      <c r="IV36" s="1"/>
    </row>
    <row r="37" spans="1:256" s="2" customFormat="1" ht="22.5">
      <c r="A37" s="21" t="s">
        <v>840</v>
      </c>
      <c r="B37" s="50" t="s">
        <v>841</v>
      </c>
      <c r="C37" s="40" t="s">
        <v>782</v>
      </c>
      <c r="D37" s="24">
        <v>1000</v>
      </c>
      <c r="E37" s="25">
        <f t="shared" si="0"/>
        <v>5000</v>
      </c>
      <c r="F37" s="25">
        <v>0</v>
      </c>
      <c r="G37" s="41">
        <v>5000</v>
      </c>
      <c r="H37" s="25"/>
      <c r="I37" s="28"/>
      <c r="J37" s="29"/>
      <c r="K37" s="29"/>
      <c r="L37" s="30"/>
      <c r="M37" s="29"/>
      <c r="N37" s="31"/>
      <c r="O37" s="32"/>
      <c r="P37" s="32"/>
      <c r="Q37" s="33"/>
      <c r="R37" s="33">
        <f t="shared" si="1"/>
        <v>0</v>
      </c>
      <c r="S37" s="5">
        <v>4</v>
      </c>
      <c r="IU37" s="1"/>
      <c r="IV37" s="1"/>
    </row>
    <row r="38" spans="1:256" s="2" customFormat="1" ht="22.5">
      <c r="A38" s="21" t="s">
        <v>842</v>
      </c>
      <c r="B38" s="50" t="s">
        <v>848</v>
      </c>
      <c r="C38" s="40" t="s">
        <v>782</v>
      </c>
      <c r="D38" s="24">
        <v>1000</v>
      </c>
      <c r="E38" s="25">
        <f t="shared" si="0"/>
        <v>1000</v>
      </c>
      <c r="F38" s="25">
        <v>0</v>
      </c>
      <c r="G38" s="41">
        <v>1000</v>
      </c>
      <c r="H38" s="25"/>
      <c r="I38" s="28"/>
      <c r="J38" s="29"/>
      <c r="K38" s="29"/>
      <c r="L38" s="30"/>
      <c r="M38" s="29"/>
      <c r="N38" s="31"/>
      <c r="O38" s="32"/>
      <c r="P38" s="32"/>
      <c r="Q38" s="33"/>
      <c r="R38" s="33">
        <f t="shared" si="1"/>
        <v>0</v>
      </c>
      <c r="S38" s="5">
        <v>1</v>
      </c>
      <c r="IU38" s="1"/>
      <c r="IV38" s="1"/>
    </row>
    <row r="39" spans="1:256" s="2" customFormat="1" ht="22.5">
      <c r="A39" s="21" t="s">
        <v>849</v>
      </c>
      <c r="B39" s="50" t="s">
        <v>850</v>
      </c>
      <c r="C39" s="40" t="s">
        <v>782</v>
      </c>
      <c r="D39" s="24">
        <v>100</v>
      </c>
      <c r="E39" s="25">
        <f t="shared" si="0"/>
        <v>100</v>
      </c>
      <c r="F39" s="25">
        <v>0</v>
      </c>
      <c r="G39" s="41">
        <v>100</v>
      </c>
      <c r="H39" s="25"/>
      <c r="I39" s="28"/>
      <c r="J39" s="29"/>
      <c r="K39" s="29"/>
      <c r="L39" s="30"/>
      <c r="M39" s="29"/>
      <c r="N39" s="31"/>
      <c r="O39" s="32"/>
      <c r="P39" s="32"/>
      <c r="Q39" s="33"/>
      <c r="R39" s="33">
        <f t="shared" si="1"/>
        <v>0</v>
      </c>
      <c r="S39" s="5">
        <v>0</v>
      </c>
      <c r="IU39" s="1"/>
      <c r="IV39" s="1"/>
    </row>
    <row r="40" spans="1:256" s="2" customFormat="1" ht="22.5">
      <c r="A40" s="21" t="s">
        <v>851</v>
      </c>
      <c r="B40" s="50" t="s">
        <v>852</v>
      </c>
      <c r="C40" s="40" t="s">
        <v>782</v>
      </c>
      <c r="D40" s="24">
        <v>100</v>
      </c>
      <c r="E40" s="25">
        <f aca="true" t="shared" si="2" ref="E40:E71">F40+G40</f>
        <v>100</v>
      </c>
      <c r="F40" s="25">
        <v>0</v>
      </c>
      <c r="G40" s="41">
        <v>100</v>
      </c>
      <c r="H40" s="25"/>
      <c r="I40" s="28"/>
      <c r="J40" s="29"/>
      <c r="K40" s="29"/>
      <c r="L40" s="30"/>
      <c r="M40" s="29"/>
      <c r="N40" s="31"/>
      <c r="O40" s="32"/>
      <c r="P40" s="32"/>
      <c r="Q40" s="33"/>
      <c r="R40" s="33">
        <f aca="true" t="shared" si="3" ref="R40:R71">Q40/22*24</f>
        <v>0</v>
      </c>
      <c r="S40" s="5">
        <v>0</v>
      </c>
      <c r="IU40" s="1"/>
      <c r="IV40" s="1"/>
    </row>
    <row r="41" spans="1:256" s="2" customFormat="1" ht="22.5">
      <c r="A41" s="21" t="s">
        <v>853</v>
      </c>
      <c r="B41" s="50" t="s">
        <v>854</v>
      </c>
      <c r="C41" s="40" t="s">
        <v>782</v>
      </c>
      <c r="D41" s="24">
        <v>100</v>
      </c>
      <c r="E41" s="25">
        <f t="shared" si="2"/>
        <v>100</v>
      </c>
      <c r="F41" s="25">
        <v>0</v>
      </c>
      <c r="G41" s="41">
        <v>100</v>
      </c>
      <c r="H41" s="25"/>
      <c r="I41" s="28"/>
      <c r="J41" s="29"/>
      <c r="K41" s="29"/>
      <c r="L41" s="30"/>
      <c r="M41" s="29"/>
      <c r="N41" s="31"/>
      <c r="O41" s="32"/>
      <c r="P41" s="32"/>
      <c r="Q41" s="33"/>
      <c r="R41" s="33">
        <f t="shared" si="3"/>
        <v>0</v>
      </c>
      <c r="S41" s="5">
        <v>1</v>
      </c>
      <c r="IU41" s="1"/>
      <c r="IV41" s="1"/>
    </row>
    <row r="42" spans="1:256" s="2" customFormat="1" ht="22.5">
      <c r="A42" s="21" t="s">
        <v>855</v>
      </c>
      <c r="B42" s="52" t="s">
        <v>856</v>
      </c>
      <c r="C42" s="40" t="s">
        <v>782</v>
      </c>
      <c r="D42" s="24">
        <v>50</v>
      </c>
      <c r="E42" s="25">
        <f t="shared" si="2"/>
        <v>33000</v>
      </c>
      <c r="F42" s="25">
        <v>18000</v>
      </c>
      <c r="G42" s="41">
        <v>15000</v>
      </c>
      <c r="H42" s="25"/>
      <c r="I42" s="28"/>
      <c r="J42" s="29"/>
      <c r="K42" s="29"/>
      <c r="L42" s="30"/>
      <c r="M42" s="29"/>
      <c r="N42" s="31"/>
      <c r="O42" s="32"/>
      <c r="P42" s="32"/>
      <c r="Q42" s="33">
        <v>96</v>
      </c>
      <c r="R42" s="33">
        <f t="shared" si="3"/>
        <v>104.72727272727272</v>
      </c>
      <c r="S42" s="5">
        <v>408</v>
      </c>
      <c r="IU42" s="1"/>
      <c r="IV42" s="1"/>
    </row>
    <row r="43" spans="1:256" s="2" customFormat="1" ht="11.25">
      <c r="A43" s="21" t="s">
        <v>857</v>
      </c>
      <c r="B43" s="22" t="s">
        <v>858</v>
      </c>
      <c r="C43" s="23" t="s">
        <v>793</v>
      </c>
      <c r="D43" s="24">
        <v>1</v>
      </c>
      <c r="E43" s="25">
        <f t="shared" si="2"/>
        <v>6</v>
      </c>
      <c r="F43" s="26">
        <v>5</v>
      </c>
      <c r="G43" s="27">
        <v>1</v>
      </c>
      <c r="H43" s="25"/>
      <c r="I43" s="28"/>
      <c r="J43" s="29"/>
      <c r="K43" s="29"/>
      <c r="L43" s="30"/>
      <c r="M43" s="29"/>
      <c r="N43" s="31"/>
      <c r="O43" s="32"/>
      <c r="P43" s="32"/>
      <c r="Q43" s="33"/>
      <c r="R43" s="33">
        <f t="shared" si="3"/>
        <v>0</v>
      </c>
      <c r="S43" s="5"/>
      <c r="IU43" s="1"/>
      <c r="IV43" s="1"/>
    </row>
    <row r="44" spans="1:256" s="2" customFormat="1" ht="11.25">
      <c r="A44" s="21" t="s">
        <v>859</v>
      </c>
      <c r="B44" s="22" t="s">
        <v>860</v>
      </c>
      <c r="C44" s="23" t="s">
        <v>793</v>
      </c>
      <c r="D44" s="24">
        <v>1</v>
      </c>
      <c r="E44" s="25">
        <f t="shared" si="2"/>
        <v>4</v>
      </c>
      <c r="F44" s="26">
        <v>3</v>
      </c>
      <c r="G44" s="27">
        <v>1</v>
      </c>
      <c r="H44" s="25"/>
      <c r="I44" s="28"/>
      <c r="J44" s="29"/>
      <c r="K44" s="29"/>
      <c r="L44" s="30"/>
      <c r="M44" s="29"/>
      <c r="N44" s="31"/>
      <c r="O44" s="32"/>
      <c r="P44" s="32"/>
      <c r="Q44" s="33"/>
      <c r="R44" s="33">
        <f t="shared" si="3"/>
        <v>0</v>
      </c>
      <c r="S44" s="5"/>
      <c r="IU44" s="1"/>
      <c r="IV44" s="1"/>
    </row>
    <row r="45" spans="1:256" s="2" customFormat="1" ht="11.25">
      <c r="A45" s="21" t="s">
        <v>861</v>
      </c>
      <c r="B45" s="22" t="s">
        <v>862</v>
      </c>
      <c r="C45" s="23" t="s">
        <v>793</v>
      </c>
      <c r="D45" s="24">
        <v>1</v>
      </c>
      <c r="E45" s="25">
        <f t="shared" si="2"/>
        <v>3</v>
      </c>
      <c r="F45" s="26">
        <v>2</v>
      </c>
      <c r="G45" s="27">
        <v>1</v>
      </c>
      <c r="H45" s="25"/>
      <c r="I45" s="28"/>
      <c r="J45" s="29"/>
      <c r="K45" s="29"/>
      <c r="L45" s="30"/>
      <c r="M45" s="29"/>
      <c r="N45" s="31"/>
      <c r="O45" s="32"/>
      <c r="P45" s="32"/>
      <c r="Q45" s="33"/>
      <c r="R45" s="33">
        <f t="shared" si="3"/>
        <v>0</v>
      </c>
      <c r="S45" s="5"/>
      <c r="IU45" s="1"/>
      <c r="IV45" s="1"/>
    </row>
    <row r="46" spans="1:256" s="2" customFormat="1" ht="22.5">
      <c r="A46" s="21" t="s">
        <v>863</v>
      </c>
      <c r="B46" s="22" t="s">
        <v>864</v>
      </c>
      <c r="C46" s="23" t="s">
        <v>793</v>
      </c>
      <c r="D46" s="24">
        <v>1</v>
      </c>
      <c r="E46" s="25">
        <f t="shared" si="2"/>
        <v>3</v>
      </c>
      <c r="F46" s="26">
        <v>2</v>
      </c>
      <c r="G46" s="27">
        <v>1</v>
      </c>
      <c r="H46" s="25"/>
      <c r="I46" s="28"/>
      <c r="J46" s="29"/>
      <c r="K46" s="29"/>
      <c r="L46" s="30"/>
      <c r="M46" s="29"/>
      <c r="N46" s="31"/>
      <c r="O46" s="32"/>
      <c r="P46" s="32"/>
      <c r="Q46" s="33"/>
      <c r="R46" s="33">
        <f t="shared" si="3"/>
        <v>0</v>
      </c>
      <c r="S46" s="5"/>
      <c r="IU46" s="1"/>
      <c r="IV46" s="1"/>
    </row>
    <row r="47" spans="1:256" s="2" customFormat="1" ht="11.25">
      <c r="A47" s="21" t="s">
        <v>865</v>
      </c>
      <c r="B47" s="53" t="s">
        <v>866</v>
      </c>
      <c r="C47" s="23" t="s">
        <v>793</v>
      </c>
      <c r="D47" s="24">
        <v>1</v>
      </c>
      <c r="E47" s="25">
        <f t="shared" si="2"/>
        <v>2</v>
      </c>
      <c r="F47" s="26">
        <v>1</v>
      </c>
      <c r="G47" s="27">
        <v>1</v>
      </c>
      <c r="H47" s="25"/>
      <c r="I47" s="28"/>
      <c r="J47" s="29"/>
      <c r="K47" s="29"/>
      <c r="L47" s="30"/>
      <c r="M47" s="29"/>
      <c r="N47" s="31"/>
      <c r="O47" s="32"/>
      <c r="P47" s="32"/>
      <c r="Q47" s="33"/>
      <c r="R47" s="33">
        <f t="shared" si="3"/>
        <v>0</v>
      </c>
      <c r="S47" s="5"/>
      <c r="IU47" s="1"/>
      <c r="IV47" s="1"/>
    </row>
    <row r="48" spans="1:256" s="2" customFormat="1" ht="22.5">
      <c r="A48" s="21" t="s">
        <v>867</v>
      </c>
      <c r="B48" s="54" t="s">
        <v>868</v>
      </c>
      <c r="C48" s="55" t="s">
        <v>793</v>
      </c>
      <c r="D48" s="24">
        <v>1</v>
      </c>
      <c r="E48" s="25">
        <f t="shared" si="2"/>
        <v>2</v>
      </c>
      <c r="F48" s="56">
        <v>1</v>
      </c>
      <c r="G48" s="57">
        <v>1</v>
      </c>
      <c r="H48" s="25"/>
      <c r="I48" s="28"/>
      <c r="J48" s="29"/>
      <c r="K48" s="29"/>
      <c r="L48" s="30"/>
      <c r="M48" s="29"/>
      <c r="N48" s="31"/>
      <c r="O48" s="32"/>
      <c r="P48" s="32"/>
      <c r="Q48" s="33"/>
      <c r="R48" s="33">
        <f t="shared" si="3"/>
        <v>0</v>
      </c>
      <c r="S48" s="5">
        <v>2</v>
      </c>
      <c r="IU48" s="1"/>
      <c r="IV48" s="1"/>
    </row>
    <row r="49" spans="1:256" s="2" customFormat="1" ht="22.5">
      <c r="A49" s="21" t="s">
        <v>869</v>
      </c>
      <c r="B49" s="58" t="s">
        <v>870</v>
      </c>
      <c r="C49" s="59" t="s">
        <v>793</v>
      </c>
      <c r="D49" s="24">
        <v>1</v>
      </c>
      <c r="E49" s="25">
        <f t="shared" si="2"/>
        <v>2</v>
      </c>
      <c r="F49" s="60">
        <v>1</v>
      </c>
      <c r="G49" s="61">
        <v>1</v>
      </c>
      <c r="H49" s="25"/>
      <c r="I49" s="28"/>
      <c r="J49" s="29"/>
      <c r="K49" s="29"/>
      <c r="L49" s="30"/>
      <c r="M49" s="29"/>
      <c r="N49" s="31"/>
      <c r="O49" s="32"/>
      <c r="P49" s="32"/>
      <c r="Q49" s="33"/>
      <c r="R49" s="33">
        <f t="shared" si="3"/>
        <v>0</v>
      </c>
      <c r="S49" s="5"/>
      <c r="IU49" s="1"/>
      <c r="IV49" s="1"/>
    </row>
    <row r="50" spans="1:256" s="2" customFormat="1" ht="33.75">
      <c r="A50" s="21" t="s">
        <v>871</v>
      </c>
      <c r="B50" s="58" t="s">
        <v>872</v>
      </c>
      <c r="C50" s="59" t="s">
        <v>793</v>
      </c>
      <c r="D50" s="24">
        <v>1</v>
      </c>
      <c r="E50" s="25">
        <f t="shared" si="2"/>
        <v>3</v>
      </c>
      <c r="F50" s="60">
        <v>2</v>
      </c>
      <c r="G50" s="61">
        <v>1</v>
      </c>
      <c r="H50" s="25"/>
      <c r="I50" s="28"/>
      <c r="J50" s="29"/>
      <c r="K50" s="29"/>
      <c r="L50" s="30"/>
      <c r="M50" s="29"/>
      <c r="N50" s="31"/>
      <c r="O50" s="32"/>
      <c r="P50" s="32"/>
      <c r="Q50" s="33"/>
      <c r="R50" s="33">
        <f t="shared" si="3"/>
        <v>0</v>
      </c>
      <c r="S50" s="5"/>
      <c r="IU50" s="1"/>
      <c r="IV50" s="1"/>
    </row>
    <row r="51" spans="1:256" s="2" customFormat="1" ht="22.5">
      <c r="A51" s="21" t="s">
        <v>873</v>
      </c>
      <c r="B51" s="58" t="s">
        <v>874</v>
      </c>
      <c r="C51" s="59" t="s">
        <v>793</v>
      </c>
      <c r="D51" s="24">
        <v>1</v>
      </c>
      <c r="E51" s="25">
        <f t="shared" si="2"/>
        <v>3</v>
      </c>
      <c r="F51" s="60">
        <v>2</v>
      </c>
      <c r="G51" s="61">
        <v>1</v>
      </c>
      <c r="H51" s="25"/>
      <c r="I51" s="28"/>
      <c r="J51" s="29"/>
      <c r="K51" s="29"/>
      <c r="L51" s="30"/>
      <c r="M51" s="29"/>
      <c r="N51" s="31"/>
      <c r="O51" s="32"/>
      <c r="P51" s="32"/>
      <c r="Q51" s="33">
        <v>1</v>
      </c>
      <c r="R51" s="33">
        <f t="shared" si="3"/>
        <v>1.0909090909090908</v>
      </c>
      <c r="S51" s="5"/>
      <c r="IU51" s="1"/>
      <c r="IV51" s="1"/>
    </row>
    <row r="52" spans="1:256" s="2" customFormat="1" ht="22.5">
      <c r="A52" s="21" t="s">
        <v>875</v>
      </c>
      <c r="B52" s="58" t="s">
        <v>876</v>
      </c>
      <c r="C52" s="59" t="s">
        <v>793</v>
      </c>
      <c r="D52" s="24">
        <v>1</v>
      </c>
      <c r="E52" s="25">
        <f t="shared" si="2"/>
        <v>3</v>
      </c>
      <c r="F52" s="60">
        <v>2</v>
      </c>
      <c r="G52" s="61">
        <v>1</v>
      </c>
      <c r="H52" s="25"/>
      <c r="I52" s="28"/>
      <c r="J52" s="29"/>
      <c r="K52" s="29"/>
      <c r="L52" s="30"/>
      <c r="M52" s="29"/>
      <c r="N52" s="31"/>
      <c r="O52" s="32"/>
      <c r="P52" s="32"/>
      <c r="Q52" s="33"/>
      <c r="R52" s="33">
        <f t="shared" si="3"/>
        <v>0</v>
      </c>
      <c r="S52" s="5"/>
      <c r="IU52" s="1"/>
      <c r="IV52" s="1"/>
    </row>
    <row r="53" spans="1:256" s="2" customFormat="1" ht="22.5">
      <c r="A53" s="21" t="s">
        <v>877</v>
      </c>
      <c r="B53" s="58" t="s">
        <v>878</v>
      </c>
      <c r="C53" s="59" t="s">
        <v>793</v>
      </c>
      <c r="D53" s="24">
        <v>1</v>
      </c>
      <c r="E53" s="25">
        <f t="shared" si="2"/>
        <v>3</v>
      </c>
      <c r="F53" s="60">
        <v>2</v>
      </c>
      <c r="G53" s="61">
        <v>1</v>
      </c>
      <c r="H53" s="25"/>
      <c r="I53" s="28"/>
      <c r="J53" s="29"/>
      <c r="K53" s="29"/>
      <c r="L53" s="30"/>
      <c r="M53" s="29"/>
      <c r="N53" s="31"/>
      <c r="O53" s="32"/>
      <c r="P53" s="32"/>
      <c r="Q53" s="33"/>
      <c r="R53" s="33">
        <f t="shared" si="3"/>
        <v>0</v>
      </c>
      <c r="S53" s="5"/>
      <c r="IU53" s="1"/>
      <c r="IV53" s="1"/>
    </row>
    <row r="54" spans="1:256" s="2" customFormat="1" ht="11.25">
      <c r="A54" s="21" t="s">
        <v>879</v>
      </c>
      <c r="B54" s="58" t="s">
        <v>880</v>
      </c>
      <c r="C54" s="59" t="s">
        <v>793</v>
      </c>
      <c r="D54" s="24">
        <v>1</v>
      </c>
      <c r="E54" s="25">
        <f t="shared" si="2"/>
        <v>4</v>
      </c>
      <c r="F54" s="60">
        <v>4</v>
      </c>
      <c r="G54" s="61">
        <v>0</v>
      </c>
      <c r="H54" s="25"/>
      <c r="I54" s="28"/>
      <c r="J54" s="29"/>
      <c r="K54" s="29"/>
      <c r="L54" s="30"/>
      <c r="M54" s="29"/>
      <c r="N54" s="31"/>
      <c r="O54" s="32"/>
      <c r="P54" s="32"/>
      <c r="Q54" s="33">
        <v>1</v>
      </c>
      <c r="R54" s="33">
        <f t="shared" si="3"/>
        <v>1.0909090909090908</v>
      </c>
      <c r="S54" s="5"/>
      <c r="IU54" s="1"/>
      <c r="IV54" s="1"/>
    </row>
    <row r="55" spans="1:256" s="2" customFormat="1" ht="22.5">
      <c r="A55" s="21" t="s">
        <v>881</v>
      </c>
      <c r="B55" s="58" t="s">
        <v>882</v>
      </c>
      <c r="C55" s="59" t="s">
        <v>793</v>
      </c>
      <c r="D55" s="24">
        <v>1</v>
      </c>
      <c r="E55" s="25">
        <f t="shared" si="2"/>
        <v>3</v>
      </c>
      <c r="F55" s="60">
        <v>3</v>
      </c>
      <c r="G55" s="61">
        <v>0</v>
      </c>
      <c r="H55" s="25"/>
      <c r="I55" s="28"/>
      <c r="J55" s="29"/>
      <c r="K55" s="29"/>
      <c r="L55" s="30"/>
      <c r="M55" s="29"/>
      <c r="N55" s="31"/>
      <c r="O55" s="32"/>
      <c r="P55" s="32"/>
      <c r="Q55" s="33">
        <v>1</v>
      </c>
      <c r="R55" s="33">
        <f t="shared" si="3"/>
        <v>1.0909090909090908</v>
      </c>
      <c r="S55" s="5"/>
      <c r="IU55" s="1"/>
      <c r="IV55" s="1"/>
    </row>
    <row r="56" spans="1:256" s="2" customFormat="1" ht="22.5">
      <c r="A56" s="21" t="s">
        <v>883</v>
      </c>
      <c r="B56" s="58" t="s">
        <v>884</v>
      </c>
      <c r="C56" s="59" t="s">
        <v>793</v>
      </c>
      <c r="D56" s="24">
        <v>1</v>
      </c>
      <c r="E56" s="25">
        <f t="shared" si="2"/>
        <v>6</v>
      </c>
      <c r="F56" s="60">
        <v>6</v>
      </c>
      <c r="G56" s="61">
        <v>0</v>
      </c>
      <c r="H56" s="25"/>
      <c r="I56" s="28"/>
      <c r="J56" s="29"/>
      <c r="K56" s="29"/>
      <c r="L56" s="30"/>
      <c r="M56" s="29"/>
      <c r="N56" s="31"/>
      <c r="O56" s="32"/>
      <c r="P56" s="32"/>
      <c r="Q56" s="33"/>
      <c r="R56" s="33">
        <f t="shared" si="3"/>
        <v>0</v>
      </c>
      <c r="S56" s="5"/>
      <c r="IU56" s="1"/>
      <c r="IV56" s="1"/>
    </row>
    <row r="57" spans="1:256" s="2" customFormat="1" ht="22.5">
      <c r="A57" s="21" t="s">
        <v>885</v>
      </c>
      <c r="B57" s="58" t="s">
        <v>886</v>
      </c>
      <c r="C57" s="59" t="s">
        <v>793</v>
      </c>
      <c r="D57" s="24">
        <v>1</v>
      </c>
      <c r="E57" s="25">
        <f t="shared" si="2"/>
        <v>6</v>
      </c>
      <c r="F57" s="60">
        <v>6</v>
      </c>
      <c r="G57" s="61">
        <v>0</v>
      </c>
      <c r="H57" s="25"/>
      <c r="I57" s="28"/>
      <c r="J57" s="29"/>
      <c r="K57" s="29"/>
      <c r="L57" s="30"/>
      <c r="M57" s="29"/>
      <c r="N57" s="31"/>
      <c r="O57" s="32"/>
      <c r="P57" s="32"/>
      <c r="Q57" s="33"/>
      <c r="R57" s="33">
        <f t="shared" si="3"/>
        <v>0</v>
      </c>
      <c r="S57" s="5"/>
      <c r="IU57" s="1"/>
      <c r="IV57" s="1"/>
    </row>
    <row r="58" spans="1:256" s="2" customFormat="1" ht="22.5">
      <c r="A58" s="21" t="s">
        <v>887</v>
      </c>
      <c r="B58" s="58" t="s">
        <v>888</v>
      </c>
      <c r="C58" s="59" t="s">
        <v>793</v>
      </c>
      <c r="D58" s="24">
        <v>1</v>
      </c>
      <c r="E58" s="25">
        <f t="shared" si="2"/>
        <v>6</v>
      </c>
      <c r="F58" s="60">
        <v>6</v>
      </c>
      <c r="G58" s="61">
        <v>0</v>
      </c>
      <c r="H58" s="25"/>
      <c r="I58" s="28"/>
      <c r="J58" s="29"/>
      <c r="K58" s="29"/>
      <c r="L58" s="30"/>
      <c r="M58" s="29"/>
      <c r="N58" s="62"/>
      <c r="O58" s="32"/>
      <c r="P58" s="32"/>
      <c r="Q58" s="33">
        <v>1</v>
      </c>
      <c r="R58" s="33">
        <f t="shared" si="3"/>
        <v>1.0909090909090908</v>
      </c>
      <c r="S58" s="5"/>
      <c r="IU58" s="1"/>
      <c r="IV58" s="1"/>
    </row>
    <row r="59" spans="1:256" s="2" customFormat="1" ht="22.5">
      <c r="A59" s="21" t="s">
        <v>889</v>
      </c>
      <c r="B59" s="58" t="s">
        <v>890</v>
      </c>
      <c r="C59" s="59" t="s">
        <v>793</v>
      </c>
      <c r="D59" s="24">
        <v>1</v>
      </c>
      <c r="E59" s="25">
        <f t="shared" si="2"/>
        <v>10</v>
      </c>
      <c r="F59" s="60">
        <v>10</v>
      </c>
      <c r="G59" s="61">
        <v>0</v>
      </c>
      <c r="H59" s="25"/>
      <c r="I59" s="28"/>
      <c r="J59" s="29"/>
      <c r="K59" s="29"/>
      <c r="L59" s="30"/>
      <c r="M59" s="29"/>
      <c r="N59" s="62"/>
      <c r="O59" s="32"/>
      <c r="P59" s="32"/>
      <c r="Q59" s="33">
        <v>3</v>
      </c>
      <c r="R59" s="33">
        <f t="shared" si="3"/>
        <v>3.2727272727272725</v>
      </c>
      <c r="S59" s="5"/>
      <c r="IU59" s="1"/>
      <c r="IV59" s="1"/>
    </row>
    <row r="60" spans="1:256" s="2" customFormat="1" ht="22.5">
      <c r="A60" s="21" t="s">
        <v>891</v>
      </c>
      <c r="B60" s="63" t="s">
        <v>892</v>
      </c>
      <c r="C60" s="64" t="s">
        <v>793</v>
      </c>
      <c r="D60" s="24">
        <v>1</v>
      </c>
      <c r="E60" s="25">
        <f t="shared" si="2"/>
        <v>1</v>
      </c>
      <c r="F60" s="65">
        <v>1</v>
      </c>
      <c r="G60" s="61">
        <v>0</v>
      </c>
      <c r="H60" s="25"/>
      <c r="I60" s="28"/>
      <c r="J60" s="29"/>
      <c r="K60" s="29"/>
      <c r="L60" s="30"/>
      <c r="M60" s="29"/>
      <c r="N60" s="62"/>
      <c r="O60" s="32"/>
      <c r="P60" s="32"/>
      <c r="Q60" s="33"/>
      <c r="R60" s="33">
        <f t="shared" si="3"/>
        <v>0</v>
      </c>
      <c r="S60" s="5"/>
      <c r="IU60" s="1"/>
      <c r="IV60" s="1"/>
    </row>
    <row r="61" spans="1:256" s="2" customFormat="1" ht="22.5">
      <c r="A61" s="21" t="s">
        <v>893</v>
      </c>
      <c r="B61" s="22" t="s">
        <v>894</v>
      </c>
      <c r="C61" s="23" t="s">
        <v>782</v>
      </c>
      <c r="D61" s="24">
        <v>50</v>
      </c>
      <c r="E61" s="25">
        <f t="shared" si="2"/>
        <v>1200</v>
      </c>
      <c r="F61" s="26">
        <v>1200</v>
      </c>
      <c r="G61" s="27">
        <v>0</v>
      </c>
      <c r="H61" s="25"/>
      <c r="I61" s="28"/>
      <c r="J61" s="29"/>
      <c r="K61" s="29"/>
      <c r="L61" s="30"/>
      <c r="M61" s="29"/>
      <c r="N61" s="62"/>
      <c r="O61" s="32"/>
      <c r="P61" s="32"/>
      <c r="Q61" s="33">
        <v>11</v>
      </c>
      <c r="R61" s="33">
        <f t="shared" si="3"/>
        <v>12</v>
      </c>
      <c r="S61" s="5"/>
      <c r="IU61" s="1"/>
      <c r="IV61" s="1"/>
    </row>
    <row r="62" spans="1:256" s="2" customFormat="1" ht="11.25">
      <c r="A62" s="21" t="s">
        <v>895</v>
      </c>
      <c r="B62" s="22" t="s">
        <v>896</v>
      </c>
      <c r="C62" s="23" t="s">
        <v>782</v>
      </c>
      <c r="D62" s="24">
        <v>100</v>
      </c>
      <c r="E62" s="25">
        <f t="shared" si="2"/>
        <v>7800</v>
      </c>
      <c r="F62" s="26">
        <v>6800</v>
      </c>
      <c r="G62" s="27">
        <v>1000</v>
      </c>
      <c r="H62" s="25"/>
      <c r="I62" s="28"/>
      <c r="J62" s="29"/>
      <c r="K62" s="29"/>
      <c r="L62" s="30"/>
      <c r="M62" s="29"/>
      <c r="N62" s="62"/>
      <c r="O62" s="32"/>
      <c r="P62" s="32"/>
      <c r="Q62" s="33">
        <v>25</v>
      </c>
      <c r="R62" s="33">
        <f t="shared" si="3"/>
        <v>27.272727272727273</v>
      </c>
      <c r="S62" s="5"/>
      <c r="IU62" s="1"/>
      <c r="IV62" s="1"/>
    </row>
    <row r="63" spans="1:256" s="2" customFormat="1" ht="11.25">
      <c r="A63" s="21" t="s">
        <v>897</v>
      </c>
      <c r="B63" s="50" t="s">
        <v>898</v>
      </c>
      <c r="C63" s="40" t="s">
        <v>793</v>
      </c>
      <c r="D63" s="24">
        <v>1</v>
      </c>
      <c r="E63" s="25">
        <f t="shared" si="2"/>
        <v>1</v>
      </c>
      <c r="F63" s="25">
        <v>1</v>
      </c>
      <c r="G63" s="41">
        <v>0</v>
      </c>
      <c r="H63" s="25"/>
      <c r="I63" s="28"/>
      <c r="J63" s="29"/>
      <c r="K63" s="29"/>
      <c r="L63" s="30"/>
      <c r="M63" s="29"/>
      <c r="N63" s="62"/>
      <c r="O63" s="32"/>
      <c r="P63" s="32"/>
      <c r="Q63" s="33"/>
      <c r="R63" s="33">
        <f t="shared" si="3"/>
        <v>0</v>
      </c>
      <c r="S63" s="5"/>
      <c r="IU63" s="1"/>
      <c r="IV63" s="1"/>
    </row>
    <row r="64" spans="1:256" s="2" customFormat="1" ht="11.25">
      <c r="A64" s="21" t="s">
        <v>899</v>
      </c>
      <c r="B64" s="50" t="s">
        <v>900</v>
      </c>
      <c r="C64" s="40" t="s">
        <v>793</v>
      </c>
      <c r="D64" s="24">
        <v>1</v>
      </c>
      <c r="E64" s="25">
        <f t="shared" si="2"/>
        <v>1</v>
      </c>
      <c r="F64" s="25">
        <v>1</v>
      </c>
      <c r="G64" s="41">
        <v>0</v>
      </c>
      <c r="H64" s="25"/>
      <c r="I64" s="28"/>
      <c r="J64" s="29"/>
      <c r="K64" s="29"/>
      <c r="L64" s="30"/>
      <c r="M64" s="29"/>
      <c r="N64" s="62"/>
      <c r="O64" s="32"/>
      <c r="P64" s="32"/>
      <c r="Q64" s="33"/>
      <c r="R64" s="33">
        <f t="shared" si="3"/>
        <v>0</v>
      </c>
      <c r="S64" s="5"/>
      <c r="IU64" s="1"/>
      <c r="IV64" s="1"/>
    </row>
    <row r="65" spans="1:256" s="2" customFormat="1" ht="11.25">
      <c r="A65" s="21" t="s">
        <v>901</v>
      </c>
      <c r="B65" s="50" t="s">
        <v>902</v>
      </c>
      <c r="C65" s="40" t="s">
        <v>793</v>
      </c>
      <c r="D65" s="24">
        <v>1</v>
      </c>
      <c r="E65" s="25">
        <f t="shared" si="2"/>
        <v>1</v>
      </c>
      <c r="F65" s="25">
        <v>1</v>
      </c>
      <c r="G65" s="41">
        <v>0</v>
      </c>
      <c r="H65" s="25"/>
      <c r="I65" s="28"/>
      <c r="J65" s="29"/>
      <c r="K65" s="29"/>
      <c r="L65" s="30"/>
      <c r="M65" s="29"/>
      <c r="N65" s="62"/>
      <c r="O65" s="32"/>
      <c r="P65" s="32"/>
      <c r="Q65" s="33"/>
      <c r="R65" s="33">
        <f t="shared" si="3"/>
        <v>0</v>
      </c>
      <c r="S65" s="5"/>
      <c r="IU65" s="1"/>
      <c r="IV65" s="1"/>
    </row>
    <row r="66" spans="1:256" s="2" customFormat="1" ht="11.25">
      <c r="A66" s="21" t="s">
        <v>903</v>
      </c>
      <c r="B66" s="50" t="s">
        <v>904</v>
      </c>
      <c r="C66" s="40" t="s">
        <v>793</v>
      </c>
      <c r="D66" s="24">
        <v>1</v>
      </c>
      <c r="E66" s="25">
        <f t="shared" si="2"/>
        <v>1</v>
      </c>
      <c r="F66" s="25">
        <v>1</v>
      </c>
      <c r="G66" s="41">
        <v>0</v>
      </c>
      <c r="H66" s="25"/>
      <c r="I66" s="28"/>
      <c r="J66" s="29"/>
      <c r="K66" s="29"/>
      <c r="L66" s="30"/>
      <c r="M66" s="29"/>
      <c r="N66" s="62"/>
      <c r="O66" s="32"/>
      <c r="P66" s="32"/>
      <c r="Q66" s="33"/>
      <c r="R66" s="33">
        <f t="shared" si="3"/>
        <v>0</v>
      </c>
      <c r="S66" s="5"/>
      <c r="IU66" s="1"/>
      <c r="IV66" s="1"/>
    </row>
    <row r="67" spans="1:256" s="2" customFormat="1" ht="11.25">
      <c r="A67" s="21" t="s">
        <v>905</v>
      </c>
      <c r="B67" s="50" t="s">
        <v>906</v>
      </c>
      <c r="C67" s="40" t="s">
        <v>793</v>
      </c>
      <c r="D67" s="24">
        <v>1</v>
      </c>
      <c r="E67" s="25">
        <f t="shared" si="2"/>
        <v>1</v>
      </c>
      <c r="F67" s="25">
        <v>1</v>
      </c>
      <c r="G67" s="41">
        <v>0</v>
      </c>
      <c r="H67" s="25"/>
      <c r="I67" s="28"/>
      <c r="J67" s="29"/>
      <c r="K67" s="29"/>
      <c r="L67" s="30"/>
      <c r="M67" s="29"/>
      <c r="N67" s="62"/>
      <c r="O67" s="32"/>
      <c r="P67" s="32"/>
      <c r="Q67" s="33"/>
      <c r="R67" s="33">
        <f t="shared" si="3"/>
        <v>0</v>
      </c>
      <c r="S67" s="5"/>
      <c r="IU67" s="1"/>
      <c r="IV67" s="1"/>
    </row>
    <row r="68" spans="1:256" s="2" customFormat="1" ht="11.25">
      <c r="A68" s="21" t="s">
        <v>907</v>
      </c>
      <c r="B68" s="50" t="s">
        <v>908</v>
      </c>
      <c r="C68" s="40" t="s">
        <v>793</v>
      </c>
      <c r="D68" s="24">
        <v>1</v>
      </c>
      <c r="E68" s="25">
        <f t="shared" si="2"/>
        <v>1</v>
      </c>
      <c r="F68" s="25">
        <v>1</v>
      </c>
      <c r="G68" s="41">
        <v>0</v>
      </c>
      <c r="H68" s="25"/>
      <c r="I68" s="28"/>
      <c r="J68" s="29"/>
      <c r="K68" s="29"/>
      <c r="L68" s="30"/>
      <c r="M68" s="29"/>
      <c r="N68" s="62"/>
      <c r="O68" s="32"/>
      <c r="P68" s="32"/>
      <c r="Q68" s="33"/>
      <c r="R68" s="33">
        <f t="shared" si="3"/>
        <v>0</v>
      </c>
      <c r="S68" s="5"/>
      <c r="IU68" s="1"/>
      <c r="IV68" s="1"/>
    </row>
    <row r="69" spans="1:256" s="2" customFormat="1" ht="22.5">
      <c r="A69" s="21" t="s">
        <v>909</v>
      </c>
      <c r="B69" s="50" t="s">
        <v>910</v>
      </c>
      <c r="C69" s="40" t="s">
        <v>782</v>
      </c>
      <c r="D69" s="24">
        <v>100</v>
      </c>
      <c r="E69" s="25">
        <f t="shared" si="2"/>
        <v>2</v>
      </c>
      <c r="F69" s="25">
        <v>0</v>
      </c>
      <c r="G69" s="41">
        <v>2</v>
      </c>
      <c r="H69" s="25"/>
      <c r="I69" s="28"/>
      <c r="J69" s="29"/>
      <c r="K69" s="29"/>
      <c r="L69" s="30"/>
      <c r="M69" s="29"/>
      <c r="N69" s="62"/>
      <c r="O69" s="32"/>
      <c r="P69" s="32"/>
      <c r="Q69" s="33"/>
      <c r="R69" s="33">
        <f t="shared" si="3"/>
        <v>0</v>
      </c>
      <c r="S69" s="5">
        <v>1</v>
      </c>
      <c r="IU69" s="1"/>
      <c r="IV69" s="1"/>
    </row>
    <row r="70" spans="1:256" s="2" customFormat="1" ht="22.5">
      <c r="A70" s="21" t="s">
        <v>911</v>
      </c>
      <c r="B70" s="50" t="s">
        <v>912</v>
      </c>
      <c r="C70" s="40" t="s">
        <v>782</v>
      </c>
      <c r="D70" s="24">
        <v>50</v>
      </c>
      <c r="E70" s="25">
        <f t="shared" si="2"/>
        <v>1</v>
      </c>
      <c r="F70" s="25">
        <v>0</v>
      </c>
      <c r="G70" s="41">
        <v>1</v>
      </c>
      <c r="H70" s="25"/>
      <c r="I70" s="28"/>
      <c r="J70" s="29"/>
      <c r="K70" s="29"/>
      <c r="L70" s="30"/>
      <c r="M70" s="29"/>
      <c r="N70" s="62"/>
      <c r="O70" s="32"/>
      <c r="P70" s="32"/>
      <c r="Q70" s="33"/>
      <c r="R70" s="33">
        <f t="shared" si="3"/>
        <v>0</v>
      </c>
      <c r="S70" s="5">
        <v>0</v>
      </c>
      <c r="IU70" s="1"/>
      <c r="IV70" s="1"/>
    </row>
    <row r="71" spans="1:256" s="2" customFormat="1" ht="11.25">
      <c r="A71" s="21" t="s">
        <v>913</v>
      </c>
      <c r="B71" s="50" t="s">
        <v>914</v>
      </c>
      <c r="C71" s="40" t="s">
        <v>782</v>
      </c>
      <c r="D71" s="24">
        <v>200</v>
      </c>
      <c r="E71" s="25">
        <f t="shared" si="2"/>
        <v>10600</v>
      </c>
      <c r="F71" s="25">
        <v>10400</v>
      </c>
      <c r="G71" s="41">
        <v>200</v>
      </c>
      <c r="H71" s="25"/>
      <c r="I71" s="28"/>
      <c r="J71" s="29"/>
      <c r="K71" s="29"/>
      <c r="L71" s="30"/>
      <c r="M71" s="29"/>
      <c r="N71" s="62"/>
      <c r="O71" s="32"/>
      <c r="P71" s="32"/>
      <c r="Q71" s="33">
        <v>1</v>
      </c>
      <c r="R71" s="33">
        <f t="shared" si="3"/>
        <v>1.0909090909090908</v>
      </c>
      <c r="S71" s="5"/>
      <c r="IU71" s="1"/>
      <c r="IV71" s="1"/>
    </row>
    <row r="72" spans="1:256" s="2" customFormat="1" ht="11.25">
      <c r="A72" s="21" t="s">
        <v>915</v>
      </c>
      <c r="B72" s="22" t="s">
        <v>916</v>
      </c>
      <c r="C72" s="40" t="s">
        <v>782</v>
      </c>
      <c r="D72" s="24">
        <v>100</v>
      </c>
      <c r="E72" s="25">
        <f aca="true" t="shared" si="4" ref="E72:E103">F72+G72</f>
        <v>900</v>
      </c>
      <c r="F72" s="26">
        <v>800</v>
      </c>
      <c r="G72" s="27">
        <v>100</v>
      </c>
      <c r="H72" s="25"/>
      <c r="I72" s="28"/>
      <c r="J72" s="29"/>
      <c r="K72" s="29"/>
      <c r="L72" s="30"/>
      <c r="M72" s="29"/>
      <c r="N72" s="62"/>
      <c r="O72" s="32"/>
      <c r="P72" s="32"/>
      <c r="Q72" s="33"/>
      <c r="R72" s="33">
        <f aca="true" t="shared" si="5" ref="R72:R103">Q72/22*24</f>
        <v>0</v>
      </c>
      <c r="S72" s="5"/>
      <c r="IU72" s="1"/>
      <c r="IV72" s="1"/>
    </row>
    <row r="73" spans="1:256" s="2" customFormat="1" ht="11.25">
      <c r="A73" s="21" t="s">
        <v>917</v>
      </c>
      <c r="B73" s="22" t="s">
        <v>918</v>
      </c>
      <c r="C73" s="40" t="s">
        <v>782</v>
      </c>
      <c r="D73" s="24">
        <v>100</v>
      </c>
      <c r="E73" s="25">
        <f t="shared" si="4"/>
        <v>2</v>
      </c>
      <c r="F73" s="26">
        <v>0</v>
      </c>
      <c r="G73" s="27">
        <v>2</v>
      </c>
      <c r="H73" s="25"/>
      <c r="I73" s="28"/>
      <c r="J73" s="29"/>
      <c r="K73" s="29"/>
      <c r="L73" s="30"/>
      <c r="M73" s="29"/>
      <c r="N73" s="62"/>
      <c r="O73" s="32"/>
      <c r="P73" s="32"/>
      <c r="Q73" s="33">
        <v>1</v>
      </c>
      <c r="R73" s="33">
        <f t="shared" si="5"/>
        <v>1.0909090909090908</v>
      </c>
      <c r="S73" s="5">
        <v>1</v>
      </c>
      <c r="IU73" s="1"/>
      <c r="IV73" s="1"/>
    </row>
    <row r="74" spans="1:256" s="2" customFormat="1" ht="11.25">
      <c r="A74" s="21" t="s">
        <v>919</v>
      </c>
      <c r="B74" s="50" t="s">
        <v>920</v>
      </c>
      <c r="C74" s="40" t="s">
        <v>782</v>
      </c>
      <c r="D74" s="24">
        <v>40</v>
      </c>
      <c r="E74" s="25">
        <f t="shared" si="4"/>
        <v>4400</v>
      </c>
      <c r="F74" s="25">
        <v>3200</v>
      </c>
      <c r="G74" s="41">
        <v>1200</v>
      </c>
      <c r="H74" s="25"/>
      <c r="I74" s="28"/>
      <c r="J74" s="29"/>
      <c r="K74" s="29"/>
      <c r="L74" s="30"/>
      <c r="M74" s="29"/>
      <c r="N74" s="62"/>
      <c r="O74" s="32"/>
      <c r="P74" s="32"/>
      <c r="Q74" s="33">
        <v>29</v>
      </c>
      <c r="R74" s="33">
        <f t="shared" si="5"/>
        <v>31.636363636363633</v>
      </c>
      <c r="S74" s="5">
        <v>40</v>
      </c>
      <c r="IU74" s="1"/>
      <c r="IV74" s="1"/>
    </row>
    <row r="75" spans="1:256" s="2" customFormat="1" ht="11.25">
      <c r="A75" s="21" t="s">
        <v>921</v>
      </c>
      <c r="B75" s="50" t="s">
        <v>922</v>
      </c>
      <c r="C75" s="40" t="s">
        <v>793</v>
      </c>
      <c r="D75" s="24">
        <v>1</v>
      </c>
      <c r="E75" s="25">
        <f t="shared" si="4"/>
        <v>1</v>
      </c>
      <c r="F75" s="25">
        <v>1</v>
      </c>
      <c r="G75" s="41">
        <v>0</v>
      </c>
      <c r="H75" s="25"/>
      <c r="I75" s="28"/>
      <c r="J75" s="29"/>
      <c r="K75" s="29"/>
      <c r="L75" s="30"/>
      <c r="M75" s="29"/>
      <c r="N75" s="62"/>
      <c r="O75" s="32"/>
      <c r="P75" s="32"/>
      <c r="Q75" s="33"/>
      <c r="R75" s="33">
        <f t="shared" si="5"/>
        <v>0</v>
      </c>
      <c r="S75" s="5"/>
      <c r="IU75" s="1"/>
      <c r="IV75" s="1"/>
    </row>
    <row r="76" spans="1:256" s="2" customFormat="1" ht="11.25">
      <c r="A76" s="21" t="s">
        <v>923</v>
      </c>
      <c r="B76" s="50" t="s">
        <v>924</v>
      </c>
      <c r="C76" s="40" t="s">
        <v>793</v>
      </c>
      <c r="D76" s="24">
        <v>1</v>
      </c>
      <c r="E76" s="25">
        <f t="shared" si="4"/>
        <v>1</v>
      </c>
      <c r="F76" s="25">
        <v>1</v>
      </c>
      <c r="G76" s="41">
        <v>0</v>
      </c>
      <c r="H76" s="25"/>
      <c r="I76" s="28"/>
      <c r="J76" s="29"/>
      <c r="K76" s="29"/>
      <c r="L76" s="30"/>
      <c r="M76" s="29"/>
      <c r="N76" s="62"/>
      <c r="O76" s="32"/>
      <c r="P76" s="32"/>
      <c r="Q76" s="33"/>
      <c r="R76" s="33">
        <f t="shared" si="5"/>
        <v>0</v>
      </c>
      <c r="S76" s="5"/>
      <c r="IU76" s="1"/>
      <c r="IV76" s="1"/>
    </row>
    <row r="77" spans="1:256" s="2" customFormat="1" ht="11.25">
      <c r="A77" s="21" t="s">
        <v>925</v>
      </c>
      <c r="B77" s="22" t="s">
        <v>926</v>
      </c>
      <c r="C77" s="23" t="s">
        <v>793</v>
      </c>
      <c r="D77" s="24">
        <v>1</v>
      </c>
      <c r="E77" s="25">
        <f t="shared" si="4"/>
        <v>15</v>
      </c>
      <c r="F77" s="26">
        <v>10</v>
      </c>
      <c r="G77" s="27">
        <v>5</v>
      </c>
      <c r="H77" s="25"/>
      <c r="I77" s="28"/>
      <c r="J77" s="29"/>
      <c r="K77" s="29"/>
      <c r="L77" s="30"/>
      <c r="M77" s="29"/>
      <c r="N77" s="62"/>
      <c r="O77" s="32"/>
      <c r="P77" s="32"/>
      <c r="Q77" s="33"/>
      <c r="R77" s="33">
        <f t="shared" si="5"/>
        <v>0</v>
      </c>
      <c r="S77" s="5">
        <v>1</v>
      </c>
      <c r="IU77" s="1"/>
      <c r="IV77" s="1"/>
    </row>
    <row r="78" spans="1:256" s="2" customFormat="1" ht="11.25">
      <c r="A78" s="21" t="s">
        <v>927</v>
      </c>
      <c r="B78" s="22" t="s">
        <v>928</v>
      </c>
      <c r="C78" s="23" t="s">
        <v>793</v>
      </c>
      <c r="D78" s="24">
        <v>1</v>
      </c>
      <c r="E78" s="25">
        <f t="shared" si="4"/>
        <v>15</v>
      </c>
      <c r="F78" s="26">
        <v>10</v>
      </c>
      <c r="G78" s="27">
        <v>5</v>
      </c>
      <c r="H78" s="25"/>
      <c r="I78" s="28"/>
      <c r="J78" s="29"/>
      <c r="K78" s="29"/>
      <c r="L78" s="30"/>
      <c r="M78" s="29"/>
      <c r="N78" s="62"/>
      <c r="O78" s="32"/>
      <c r="P78" s="32"/>
      <c r="Q78" s="33"/>
      <c r="R78" s="33">
        <f t="shared" si="5"/>
        <v>0</v>
      </c>
      <c r="S78" s="5">
        <v>1</v>
      </c>
      <c r="IU78" s="1"/>
      <c r="IV78" s="1"/>
    </row>
    <row r="79" spans="1:256" s="2" customFormat="1" ht="11.25">
      <c r="A79" s="21" t="s">
        <v>929</v>
      </c>
      <c r="B79" s="22" t="s">
        <v>930</v>
      </c>
      <c r="C79" s="23" t="s">
        <v>793</v>
      </c>
      <c r="D79" s="24">
        <v>1</v>
      </c>
      <c r="E79" s="25">
        <f t="shared" si="4"/>
        <v>2</v>
      </c>
      <c r="F79" s="26">
        <v>2</v>
      </c>
      <c r="G79" s="27">
        <v>0</v>
      </c>
      <c r="H79" s="25"/>
      <c r="I79" s="28"/>
      <c r="J79" s="29"/>
      <c r="K79" s="29"/>
      <c r="L79" s="30"/>
      <c r="M79" s="29"/>
      <c r="N79" s="62"/>
      <c r="O79" s="32"/>
      <c r="P79" s="32"/>
      <c r="Q79" s="33"/>
      <c r="R79" s="33">
        <f t="shared" si="5"/>
        <v>0</v>
      </c>
      <c r="S79" s="5">
        <v>1</v>
      </c>
      <c r="IU79" s="1"/>
      <c r="IV79" s="1"/>
    </row>
    <row r="80" spans="1:256" s="2" customFormat="1" ht="22.5">
      <c r="A80" s="21" t="s">
        <v>931</v>
      </c>
      <c r="B80" s="22" t="s">
        <v>932</v>
      </c>
      <c r="C80" s="23" t="s">
        <v>782</v>
      </c>
      <c r="D80" s="24">
        <v>250</v>
      </c>
      <c r="E80" s="25">
        <f t="shared" si="4"/>
        <v>500</v>
      </c>
      <c r="F80" s="26">
        <v>500</v>
      </c>
      <c r="G80" s="27">
        <v>0</v>
      </c>
      <c r="H80" s="25"/>
      <c r="I80" s="28"/>
      <c r="J80" s="29"/>
      <c r="K80" s="29"/>
      <c r="L80" s="30"/>
      <c r="M80" s="29"/>
      <c r="N80" s="62"/>
      <c r="O80" s="32"/>
      <c r="P80" s="32"/>
      <c r="Q80" s="33">
        <v>1</v>
      </c>
      <c r="R80" s="33">
        <f t="shared" si="5"/>
        <v>1.0909090909090908</v>
      </c>
      <c r="S80" s="5"/>
      <c r="IU80" s="1"/>
      <c r="IV80" s="1"/>
    </row>
    <row r="81" spans="1:256" s="2" customFormat="1" ht="33.75">
      <c r="A81" s="21" t="s">
        <v>933</v>
      </c>
      <c r="B81" s="34" t="s">
        <v>934</v>
      </c>
      <c r="C81" s="35" t="s">
        <v>793</v>
      </c>
      <c r="D81" s="24">
        <v>1</v>
      </c>
      <c r="E81" s="25">
        <f t="shared" si="4"/>
        <v>1</v>
      </c>
      <c r="F81" s="36">
        <v>1</v>
      </c>
      <c r="G81" s="37">
        <v>0</v>
      </c>
      <c r="H81" s="25"/>
      <c r="I81" s="28"/>
      <c r="J81" s="29"/>
      <c r="K81" s="29"/>
      <c r="L81" s="30"/>
      <c r="M81" s="29"/>
      <c r="N81" s="62"/>
      <c r="O81" s="32"/>
      <c r="P81" s="32"/>
      <c r="Q81" s="33"/>
      <c r="R81" s="33">
        <f t="shared" si="5"/>
        <v>0</v>
      </c>
      <c r="S81" s="5"/>
      <c r="IU81" s="1"/>
      <c r="IV81" s="1"/>
    </row>
    <row r="82" spans="1:256" s="2" customFormat="1" ht="33.75">
      <c r="A82" s="21" t="s">
        <v>935</v>
      </c>
      <c r="B82" s="66" t="s">
        <v>936</v>
      </c>
      <c r="C82" s="59" t="s">
        <v>782</v>
      </c>
      <c r="D82" s="24">
        <v>750</v>
      </c>
      <c r="E82" s="25">
        <f t="shared" si="4"/>
        <v>750</v>
      </c>
      <c r="F82" s="60">
        <v>750</v>
      </c>
      <c r="G82" s="61">
        <v>0</v>
      </c>
      <c r="H82" s="25"/>
      <c r="I82" s="28"/>
      <c r="J82" s="29"/>
      <c r="K82" s="29"/>
      <c r="L82" s="30"/>
      <c r="M82" s="29"/>
      <c r="N82" s="62"/>
      <c r="O82" s="32"/>
      <c r="P82" s="32"/>
      <c r="Q82" s="33">
        <v>3</v>
      </c>
      <c r="R82" s="33">
        <f t="shared" si="5"/>
        <v>3.2727272727272725</v>
      </c>
      <c r="S82" s="5"/>
      <c r="IU82" s="1"/>
      <c r="IV82" s="1"/>
    </row>
    <row r="83" spans="1:256" s="2" customFormat="1" ht="11.25">
      <c r="A83" s="21" t="s">
        <v>937</v>
      </c>
      <c r="B83" s="54" t="s">
        <v>938</v>
      </c>
      <c r="C83" s="55" t="s">
        <v>782</v>
      </c>
      <c r="D83" s="24">
        <v>50</v>
      </c>
      <c r="E83" s="25">
        <f t="shared" si="4"/>
        <v>1300</v>
      </c>
      <c r="F83" s="56">
        <v>1200</v>
      </c>
      <c r="G83" s="57">
        <v>100</v>
      </c>
      <c r="H83" s="25"/>
      <c r="I83" s="28"/>
      <c r="J83" s="29"/>
      <c r="K83" s="29"/>
      <c r="L83" s="30"/>
      <c r="M83" s="29"/>
      <c r="N83" s="62"/>
      <c r="O83" s="32"/>
      <c r="P83" s="32"/>
      <c r="Q83" s="33">
        <v>3</v>
      </c>
      <c r="R83" s="33">
        <f t="shared" si="5"/>
        <v>3.2727272727272725</v>
      </c>
      <c r="S83" s="5"/>
      <c r="IU83" s="1"/>
      <c r="IV83" s="1"/>
    </row>
    <row r="84" spans="1:256" s="2" customFormat="1" ht="11.25">
      <c r="A84" s="21" t="s">
        <v>939</v>
      </c>
      <c r="B84" s="63" t="s">
        <v>940</v>
      </c>
      <c r="C84" s="64" t="s">
        <v>782</v>
      </c>
      <c r="D84" s="24">
        <v>1000</v>
      </c>
      <c r="E84" s="25">
        <f t="shared" si="4"/>
        <v>2000</v>
      </c>
      <c r="F84" s="65">
        <v>2000</v>
      </c>
      <c r="G84" s="65">
        <v>0</v>
      </c>
      <c r="H84" s="25"/>
      <c r="I84" s="28"/>
      <c r="J84" s="29"/>
      <c r="K84" s="29"/>
      <c r="L84" s="30"/>
      <c r="M84" s="29"/>
      <c r="N84" s="62"/>
      <c r="O84" s="32"/>
      <c r="P84" s="32"/>
      <c r="Q84" s="33"/>
      <c r="R84" s="33">
        <f t="shared" si="5"/>
        <v>0</v>
      </c>
      <c r="S84" s="5"/>
      <c r="IU84" s="1"/>
      <c r="IV84" s="1"/>
    </row>
    <row r="85" spans="1:256" s="2" customFormat="1" ht="22.5">
      <c r="A85" s="21" t="s">
        <v>941</v>
      </c>
      <c r="B85" s="50" t="s">
        <v>942</v>
      </c>
      <c r="C85" s="64" t="s">
        <v>782</v>
      </c>
      <c r="D85" s="24">
        <v>1250</v>
      </c>
      <c r="E85" s="25">
        <f t="shared" si="4"/>
        <v>158000</v>
      </c>
      <c r="F85" s="25">
        <v>153000</v>
      </c>
      <c r="G85" s="41">
        <v>5000</v>
      </c>
      <c r="H85" s="25"/>
      <c r="I85" s="28"/>
      <c r="J85" s="29"/>
      <c r="K85" s="29"/>
      <c r="L85" s="30"/>
      <c r="M85" s="29"/>
      <c r="N85" s="62"/>
      <c r="O85" s="32"/>
      <c r="P85" s="32"/>
      <c r="Q85" s="33">
        <v>91</v>
      </c>
      <c r="R85" s="33">
        <f t="shared" si="5"/>
        <v>99.27272727272728</v>
      </c>
      <c r="S85" s="5">
        <v>38</v>
      </c>
      <c r="IU85" s="1"/>
      <c r="IV85" s="1"/>
    </row>
    <row r="86" spans="1:256" s="2" customFormat="1" ht="22.5">
      <c r="A86" s="21" t="s">
        <v>943</v>
      </c>
      <c r="B86" s="67" t="s">
        <v>944</v>
      </c>
      <c r="C86" s="64" t="s">
        <v>782</v>
      </c>
      <c r="D86" s="24">
        <v>1000</v>
      </c>
      <c r="E86" s="25">
        <f t="shared" si="4"/>
        <v>102000</v>
      </c>
      <c r="F86" s="26">
        <v>100000</v>
      </c>
      <c r="G86" s="27">
        <v>2000</v>
      </c>
      <c r="H86" s="25"/>
      <c r="I86" s="28"/>
      <c r="J86" s="29"/>
      <c r="K86" s="29"/>
      <c r="L86" s="30"/>
      <c r="M86" s="29"/>
      <c r="N86" s="62"/>
      <c r="O86" s="32"/>
      <c r="P86" s="32"/>
      <c r="Q86" s="33">
        <v>75</v>
      </c>
      <c r="R86" s="33">
        <f t="shared" si="5"/>
        <v>81.81818181818181</v>
      </c>
      <c r="S86" s="5">
        <v>2</v>
      </c>
      <c r="IU86" s="1"/>
      <c r="IV86" s="1"/>
    </row>
    <row r="87" spans="1:256" s="2" customFormat="1" ht="22.5">
      <c r="A87" s="21" t="s">
        <v>945</v>
      </c>
      <c r="B87" s="22" t="s">
        <v>946</v>
      </c>
      <c r="C87" s="64" t="s">
        <v>782</v>
      </c>
      <c r="D87" s="24">
        <v>500</v>
      </c>
      <c r="E87" s="25">
        <f t="shared" si="4"/>
        <v>210000</v>
      </c>
      <c r="F87" s="26">
        <v>170000</v>
      </c>
      <c r="G87" s="27">
        <v>40000</v>
      </c>
      <c r="H87" s="25"/>
      <c r="I87" s="28"/>
      <c r="J87" s="29"/>
      <c r="K87" s="29"/>
      <c r="L87" s="30"/>
      <c r="M87" s="29"/>
      <c r="N87" s="62"/>
      <c r="O87" s="32"/>
      <c r="P87" s="32"/>
      <c r="Q87" s="33">
        <v>214</v>
      </c>
      <c r="R87" s="33">
        <f t="shared" si="5"/>
        <v>233.45454545454544</v>
      </c>
      <c r="S87" s="5">
        <v>40</v>
      </c>
      <c r="IU87" s="1"/>
      <c r="IV87" s="1"/>
    </row>
    <row r="88" spans="1:256" s="2" customFormat="1" ht="33.75">
      <c r="A88" s="21" t="s">
        <v>947</v>
      </c>
      <c r="B88" s="22" t="s">
        <v>948</v>
      </c>
      <c r="C88" s="64" t="s">
        <v>782</v>
      </c>
      <c r="D88" s="24">
        <v>100</v>
      </c>
      <c r="E88" s="25">
        <f t="shared" si="4"/>
        <v>10000</v>
      </c>
      <c r="F88" s="26">
        <v>9000</v>
      </c>
      <c r="G88" s="27">
        <v>1000</v>
      </c>
      <c r="H88" s="25"/>
      <c r="I88" s="28"/>
      <c r="J88" s="29"/>
      <c r="K88" s="29"/>
      <c r="L88" s="30"/>
      <c r="M88" s="29"/>
      <c r="N88" s="62"/>
      <c r="O88" s="32"/>
      <c r="P88" s="32"/>
      <c r="Q88" s="33">
        <v>64</v>
      </c>
      <c r="R88" s="33">
        <f t="shared" si="5"/>
        <v>69.81818181818181</v>
      </c>
      <c r="S88" s="5">
        <v>2</v>
      </c>
      <c r="IU88" s="1"/>
      <c r="IV88" s="1"/>
    </row>
    <row r="89" spans="1:256" s="2" customFormat="1" ht="22.5">
      <c r="A89" s="21" t="s">
        <v>949</v>
      </c>
      <c r="B89" s="22" t="s">
        <v>950</v>
      </c>
      <c r="C89" s="64" t="s">
        <v>782</v>
      </c>
      <c r="D89" s="24">
        <v>500</v>
      </c>
      <c r="E89" s="25">
        <f t="shared" si="4"/>
        <v>1500</v>
      </c>
      <c r="F89" s="26">
        <v>0</v>
      </c>
      <c r="G89" s="27">
        <v>1500</v>
      </c>
      <c r="H89" s="25"/>
      <c r="I89" s="28"/>
      <c r="J89" s="29"/>
      <c r="K89" s="29"/>
      <c r="L89" s="30"/>
      <c r="M89" s="29"/>
      <c r="N89" s="62"/>
      <c r="O89" s="32"/>
      <c r="P89" s="32"/>
      <c r="Q89" s="33"/>
      <c r="R89" s="33">
        <f t="shared" si="5"/>
        <v>0</v>
      </c>
      <c r="S89" s="5">
        <v>2</v>
      </c>
      <c r="IU89" s="1"/>
      <c r="IV89" s="1"/>
    </row>
    <row r="90" spans="1:256" s="2" customFormat="1" ht="33.75">
      <c r="A90" s="21" t="s">
        <v>951</v>
      </c>
      <c r="B90" s="50" t="s">
        <v>952</v>
      </c>
      <c r="C90" s="64" t="s">
        <v>782</v>
      </c>
      <c r="D90" s="24">
        <v>100</v>
      </c>
      <c r="E90" s="25">
        <f t="shared" si="4"/>
        <v>12600</v>
      </c>
      <c r="F90" s="68">
        <v>11600</v>
      </c>
      <c r="G90" s="41">
        <v>1000</v>
      </c>
      <c r="H90" s="25"/>
      <c r="I90" s="28"/>
      <c r="J90" s="29"/>
      <c r="K90" s="29"/>
      <c r="L90" s="30"/>
      <c r="M90" s="29"/>
      <c r="N90" s="62"/>
      <c r="O90" s="32"/>
      <c r="P90" s="32"/>
      <c r="Q90" s="33">
        <v>78</v>
      </c>
      <c r="R90" s="33">
        <f t="shared" si="5"/>
        <v>85.0909090909091</v>
      </c>
      <c r="S90" s="5">
        <v>2</v>
      </c>
      <c r="IU90" s="1"/>
      <c r="IV90" s="1"/>
    </row>
    <row r="91" spans="1:256" s="2" customFormat="1" ht="22.5">
      <c r="A91" s="21" t="s">
        <v>953</v>
      </c>
      <c r="B91" s="34" t="s">
        <v>954</v>
      </c>
      <c r="C91" s="64" t="s">
        <v>782</v>
      </c>
      <c r="D91" s="24">
        <v>500</v>
      </c>
      <c r="E91" s="25">
        <f t="shared" si="4"/>
        <v>42000</v>
      </c>
      <c r="F91" s="36">
        <v>40000</v>
      </c>
      <c r="G91" s="69">
        <v>2000</v>
      </c>
      <c r="H91" s="25"/>
      <c r="I91" s="28"/>
      <c r="J91" s="29"/>
      <c r="K91" s="29"/>
      <c r="L91" s="30"/>
      <c r="M91" s="29"/>
      <c r="N91" s="62"/>
      <c r="O91" s="32"/>
      <c r="P91" s="32"/>
      <c r="Q91" s="33">
        <v>44</v>
      </c>
      <c r="R91" s="33">
        <f t="shared" si="5"/>
        <v>48</v>
      </c>
      <c r="S91" s="5">
        <v>3</v>
      </c>
      <c r="IU91" s="1"/>
      <c r="IV91" s="1"/>
    </row>
    <row r="92" spans="1:256" s="2" customFormat="1" ht="45">
      <c r="A92" s="21" t="s">
        <v>955</v>
      </c>
      <c r="B92" s="22" t="s">
        <v>956</v>
      </c>
      <c r="C92" s="64" t="s">
        <v>782</v>
      </c>
      <c r="D92" s="24">
        <v>500</v>
      </c>
      <c r="E92" s="25">
        <f t="shared" si="4"/>
        <v>19500</v>
      </c>
      <c r="F92" s="26">
        <v>12000</v>
      </c>
      <c r="G92" s="27">
        <v>7500</v>
      </c>
      <c r="H92" s="25"/>
      <c r="I92" s="28"/>
      <c r="J92" s="29"/>
      <c r="K92" s="29"/>
      <c r="L92" s="30"/>
      <c r="M92" s="29"/>
      <c r="N92" s="62"/>
      <c r="O92" s="32"/>
      <c r="P92" s="32"/>
      <c r="Q92" s="33">
        <v>16</v>
      </c>
      <c r="R92" s="33">
        <f t="shared" si="5"/>
        <v>17.454545454545453</v>
      </c>
      <c r="S92" s="5">
        <v>16</v>
      </c>
      <c r="IU92" s="1"/>
      <c r="IV92" s="1"/>
    </row>
    <row r="93" spans="1:256" s="2" customFormat="1" ht="45">
      <c r="A93" s="21" t="s">
        <v>957</v>
      </c>
      <c r="B93" s="22" t="s">
        <v>958</v>
      </c>
      <c r="C93" s="64" t="s">
        <v>782</v>
      </c>
      <c r="D93" s="24">
        <v>500</v>
      </c>
      <c r="E93" s="25">
        <f t="shared" si="4"/>
        <v>1000</v>
      </c>
      <c r="F93" s="26">
        <v>0</v>
      </c>
      <c r="G93" s="27">
        <v>1000</v>
      </c>
      <c r="H93" s="25"/>
      <c r="I93" s="28"/>
      <c r="J93" s="29"/>
      <c r="K93" s="29"/>
      <c r="L93" s="30"/>
      <c r="M93" s="29"/>
      <c r="N93" s="62"/>
      <c r="O93" s="32"/>
      <c r="P93" s="32"/>
      <c r="Q93" s="33"/>
      <c r="R93" s="33">
        <f t="shared" si="5"/>
        <v>0</v>
      </c>
      <c r="S93" s="5">
        <v>2</v>
      </c>
      <c r="IU93" s="1"/>
      <c r="IV93" s="1"/>
    </row>
    <row r="94" spans="1:256" s="2" customFormat="1" ht="45">
      <c r="A94" s="21" t="s">
        <v>959</v>
      </c>
      <c r="B94" s="22" t="s">
        <v>960</v>
      </c>
      <c r="C94" s="64" t="s">
        <v>782</v>
      </c>
      <c r="D94" s="24">
        <v>500</v>
      </c>
      <c r="E94" s="25">
        <f t="shared" si="4"/>
        <v>2000</v>
      </c>
      <c r="F94" s="26">
        <v>0</v>
      </c>
      <c r="G94" s="27">
        <v>2000</v>
      </c>
      <c r="H94" s="25"/>
      <c r="I94" s="28"/>
      <c r="J94" s="29"/>
      <c r="K94" s="29"/>
      <c r="L94" s="30"/>
      <c r="M94" s="29"/>
      <c r="N94" s="62"/>
      <c r="O94" s="32"/>
      <c r="P94" s="32"/>
      <c r="Q94" s="33"/>
      <c r="R94" s="33">
        <f t="shared" si="5"/>
        <v>0</v>
      </c>
      <c r="S94" s="5">
        <v>3</v>
      </c>
      <c r="IU94" s="1"/>
      <c r="IV94" s="1"/>
    </row>
    <row r="95" spans="1:256" s="2" customFormat="1" ht="45">
      <c r="A95" s="21" t="s">
        <v>961</v>
      </c>
      <c r="B95" s="22" t="s">
        <v>962</v>
      </c>
      <c r="C95" s="64" t="s">
        <v>782</v>
      </c>
      <c r="D95" s="24">
        <v>500</v>
      </c>
      <c r="E95" s="25">
        <f t="shared" si="4"/>
        <v>1000</v>
      </c>
      <c r="F95" s="26">
        <v>0</v>
      </c>
      <c r="G95" s="27">
        <v>1000</v>
      </c>
      <c r="H95" s="25"/>
      <c r="I95" s="28"/>
      <c r="J95" s="29"/>
      <c r="K95" s="29"/>
      <c r="L95" s="30"/>
      <c r="M95" s="29"/>
      <c r="N95" s="62"/>
      <c r="O95" s="32"/>
      <c r="P95" s="32"/>
      <c r="Q95" s="33"/>
      <c r="R95" s="33">
        <f t="shared" si="5"/>
        <v>0</v>
      </c>
      <c r="S95" s="5">
        <v>2</v>
      </c>
      <c r="IU95" s="1"/>
      <c r="IV95" s="1"/>
    </row>
    <row r="96" spans="1:256" s="2" customFormat="1" ht="11.25">
      <c r="A96" s="21" t="s">
        <v>963</v>
      </c>
      <c r="B96" s="22" t="s">
        <v>964</v>
      </c>
      <c r="C96" s="64" t="s">
        <v>782</v>
      </c>
      <c r="D96" s="24">
        <v>500</v>
      </c>
      <c r="E96" s="25">
        <f t="shared" si="4"/>
        <v>13000</v>
      </c>
      <c r="F96" s="26">
        <v>12000</v>
      </c>
      <c r="G96" s="27">
        <v>1000</v>
      </c>
      <c r="H96" s="25"/>
      <c r="I96" s="28"/>
      <c r="J96" s="29"/>
      <c r="K96" s="29"/>
      <c r="L96" s="30"/>
      <c r="M96" s="29"/>
      <c r="N96" s="62"/>
      <c r="O96" s="32"/>
      <c r="P96" s="32"/>
      <c r="Q96" s="33">
        <v>12</v>
      </c>
      <c r="R96" s="33">
        <f t="shared" si="5"/>
        <v>13.09090909090909</v>
      </c>
      <c r="S96" s="5">
        <v>2</v>
      </c>
      <c r="IU96" s="1"/>
      <c r="IV96" s="1"/>
    </row>
    <row r="97" spans="1:256" s="2" customFormat="1" ht="22.5">
      <c r="A97" s="21" t="s">
        <v>965</v>
      </c>
      <c r="B97" s="50" t="s">
        <v>966</v>
      </c>
      <c r="C97" s="64" t="s">
        <v>782</v>
      </c>
      <c r="D97" s="24">
        <v>500</v>
      </c>
      <c r="E97" s="25">
        <f t="shared" si="4"/>
        <v>1000</v>
      </c>
      <c r="F97" s="25">
        <v>1000</v>
      </c>
      <c r="G97" s="41"/>
      <c r="H97" s="25"/>
      <c r="I97" s="28"/>
      <c r="J97" s="29"/>
      <c r="K97" s="29"/>
      <c r="L97" s="30"/>
      <c r="M97" s="29"/>
      <c r="N97" s="62"/>
      <c r="O97" s="32"/>
      <c r="P97" s="32"/>
      <c r="Q97" s="33"/>
      <c r="R97" s="33">
        <f t="shared" si="5"/>
        <v>0</v>
      </c>
      <c r="S97" s="5"/>
      <c r="IU97" s="1"/>
      <c r="IV97" s="1"/>
    </row>
    <row r="98" spans="1:256" s="2" customFormat="1" ht="22.5">
      <c r="A98" s="21" t="s">
        <v>967</v>
      </c>
      <c r="B98" s="50" t="s">
        <v>968</v>
      </c>
      <c r="C98" s="64" t="s">
        <v>782</v>
      </c>
      <c r="D98" s="24">
        <v>200</v>
      </c>
      <c r="E98" s="25">
        <f t="shared" si="4"/>
        <v>9200</v>
      </c>
      <c r="F98" s="25">
        <v>8200</v>
      </c>
      <c r="G98" s="41">
        <v>1000</v>
      </c>
      <c r="H98" s="25"/>
      <c r="I98" s="28"/>
      <c r="J98" s="29"/>
      <c r="K98" s="29"/>
      <c r="L98" s="30"/>
      <c r="M98" s="29"/>
      <c r="N98" s="62"/>
      <c r="O98" s="32"/>
      <c r="P98" s="32"/>
      <c r="Q98" s="33">
        <v>20</v>
      </c>
      <c r="R98" s="33">
        <f t="shared" si="5"/>
        <v>21.818181818181817</v>
      </c>
      <c r="S98" s="5">
        <v>2</v>
      </c>
      <c r="IU98" s="1"/>
      <c r="IV98" s="1"/>
    </row>
    <row r="99" spans="1:256" s="2" customFormat="1" ht="11.25">
      <c r="A99" s="21" t="s">
        <v>969</v>
      </c>
      <c r="B99" s="22" t="s">
        <v>970</v>
      </c>
      <c r="C99" s="64" t="s">
        <v>782</v>
      </c>
      <c r="D99" s="24">
        <v>1000</v>
      </c>
      <c r="E99" s="25">
        <f t="shared" si="4"/>
        <v>115000</v>
      </c>
      <c r="F99" s="26">
        <v>90000</v>
      </c>
      <c r="G99" s="27">
        <v>25000</v>
      </c>
      <c r="H99" s="25"/>
      <c r="I99" s="28"/>
      <c r="J99" s="29"/>
      <c r="K99" s="29"/>
      <c r="L99" s="30"/>
      <c r="M99" s="29"/>
      <c r="N99" s="62"/>
      <c r="O99" s="32"/>
      <c r="P99" s="32"/>
      <c r="Q99" s="33">
        <v>30</v>
      </c>
      <c r="R99" s="33">
        <f t="shared" si="5"/>
        <v>32.72727272727273</v>
      </c>
      <c r="S99" s="5">
        <v>50</v>
      </c>
      <c r="IU99" s="1"/>
      <c r="IV99" s="1"/>
    </row>
    <row r="100" spans="1:256" s="2" customFormat="1" ht="11.25">
      <c r="A100" s="21" t="s">
        <v>971</v>
      </c>
      <c r="B100" s="50" t="s">
        <v>972</v>
      </c>
      <c r="C100" s="64" t="s">
        <v>782</v>
      </c>
      <c r="D100" s="24">
        <v>1000</v>
      </c>
      <c r="E100" s="25">
        <f t="shared" si="4"/>
        <v>350000</v>
      </c>
      <c r="F100" s="25">
        <v>350000</v>
      </c>
      <c r="G100" s="41"/>
      <c r="H100" s="25"/>
      <c r="I100" s="28"/>
      <c r="J100" s="29"/>
      <c r="K100" s="29"/>
      <c r="L100" s="30"/>
      <c r="M100" s="29"/>
      <c r="N100" s="62"/>
      <c r="O100" s="32"/>
      <c r="P100" s="32"/>
      <c r="Q100" s="33">
        <v>161</v>
      </c>
      <c r="R100" s="33">
        <f t="shared" si="5"/>
        <v>175.63636363636363</v>
      </c>
      <c r="S100" s="5">
        <v>84</v>
      </c>
      <c r="IU100" s="1"/>
      <c r="IV100" s="1"/>
    </row>
    <row r="101" spans="1:256" s="2" customFormat="1" ht="11.25">
      <c r="A101" s="21" t="s">
        <v>973</v>
      </c>
      <c r="B101" s="22" t="s">
        <v>974</v>
      </c>
      <c r="C101" s="64" t="s">
        <v>782</v>
      </c>
      <c r="D101" s="24">
        <v>1000</v>
      </c>
      <c r="E101" s="25">
        <f t="shared" si="4"/>
        <v>143000</v>
      </c>
      <c r="F101" s="26">
        <v>118000</v>
      </c>
      <c r="G101" s="27">
        <v>25000</v>
      </c>
      <c r="H101" s="25"/>
      <c r="I101" s="28"/>
      <c r="J101" s="29"/>
      <c r="K101" s="29"/>
      <c r="L101" s="30"/>
      <c r="M101" s="29"/>
      <c r="N101" s="62"/>
      <c r="O101" s="32"/>
      <c r="P101" s="32"/>
      <c r="Q101" s="33">
        <v>70</v>
      </c>
      <c r="R101" s="33">
        <f t="shared" si="5"/>
        <v>76.36363636363636</v>
      </c>
      <c r="S101" s="5">
        <v>21</v>
      </c>
      <c r="IU101" s="1"/>
      <c r="IV101" s="1"/>
    </row>
    <row r="102" spans="1:256" s="2" customFormat="1" ht="33.75">
      <c r="A102" s="21" t="s">
        <v>975</v>
      </c>
      <c r="B102" s="58" t="s">
        <v>976</v>
      </c>
      <c r="C102" s="64" t="s">
        <v>782</v>
      </c>
      <c r="D102" s="24">
        <v>200</v>
      </c>
      <c r="E102" s="25">
        <f t="shared" si="4"/>
        <v>36800</v>
      </c>
      <c r="F102" s="60">
        <v>33600</v>
      </c>
      <c r="G102" s="61">
        <v>3200</v>
      </c>
      <c r="H102" s="25"/>
      <c r="I102" s="28"/>
      <c r="J102" s="29"/>
      <c r="K102" s="29"/>
      <c r="L102" s="30"/>
      <c r="M102" s="29"/>
      <c r="N102" s="62"/>
      <c r="O102" s="32"/>
      <c r="P102" s="32"/>
      <c r="Q102" s="33">
        <v>163</v>
      </c>
      <c r="R102" s="33">
        <f t="shared" si="5"/>
        <v>177.8181818181818</v>
      </c>
      <c r="S102" s="5">
        <v>14</v>
      </c>
      <c r="IU102" s="1"/>
      <c r="IV102" s="1"/>
    </row>
    <row r="103" spans="1:256" s="2" customFormat="1" ht="45">
      <c r="A103" s="21" t="s">
        <v>977</v>
      </c>
      <c r="B103" s="58" t="s">
        <v>978</v>
      </c>
      <c r="C103" s="64" t="s">
        <v>782</v>
      </c>
      <c r="D103" s="24">
        <v>480</v>
      </c>
      <c r="E103" s="25">
        <f t="shared" si="4"/>
        <v>54800</v>
      </c>
      <c r="F103" s="60">
        <v>50000</v>
      </c>
      <c r="G103" s="61">
        <v>4800</v>
      </c>
      <c r="H103" s="25"/>
      <c r="I103" s="28"/>
      <c r="J103" s="29"/>
      <c r="K103" s="29"/>
      <c r="L103" s="30"/>
      <c r="M103" s="29"/>
      <c r="N103" s="62"/>
      <c r="O103" s="32"/>
      <c r="P103" s="32"/>
      <c r="Q103" s="33">
        <v>90</v>
      </c>
      <c r="R103" s="33">
        <f t="shared" si="5"/>
        <v>98.18181818181819</v>
      </c>
      <c r="S103" s="5">
        <v>7</v>
      </c>
      <c r="IU103" s="1"/>
      <c r="IV103" s="1"/>
    </row>
    <row r="104" spans="1:256" s="2" customFormat="1" ht="22.5">
      <c r="A104" s="21" t="s">
        <v>979</v>
      </c>
      <c r="B104" s="70" t="s">
        <v>980</v>
      </c>
      <c r="C104" s="64" t="s">
        <v>782</v>
      </c>
      <c r="D104" s="24">
        <v>480</v>
      </c>
      <c r="E104" s="25">
        <f aca="true" t="shared" si="6" ref="E104:E131">F104+G104</f>
        <v>36000</v>
      </c>
      <c r="F104" s="71">
        <v>34560</v>
      </c>
      <c r="G104" s="72">
        <v>1440</v>
      </c>
      <c r="H104" s="25"/>
      <c r="I104" s="28"/>
      <c r="J104" s="29"/>
      <c r="K104" s="29"/>
      <c r="L104" s="30"/>
      <c r="M104" s="29"/>
      <c r="N104" s="62"/>
      <c r="O104" s="32"/>
      <c r="P104" s="32"/>
      <c r="Q104" s="33">
        <v>68</v>
      </c>
      <c r="R104" s="33">
        <f aca="true" t="shared" si="7" ref="R104:R131">Q104/22*24</f>
        <v>74.18181818181819</v>
      </c>
      <c r="S104" s="5">
        <v>11</v>
      </c>
      <c r="IU104" s="1"/>
      <c r="IV104" s="1"/>
    </row>
    <row r="105" spans="1:256" s="2" customFormat="1" ht="22.5">
      <c r="A105" s="21" t="s">
        <v>981</v>
      </c>
      <c r="B105" s="58" t="s">
        <v>982</v>
      </c>
      <c r="C105" s="64" t="s">
        <v>782</v>
      </c>
      <c r="D105" s="24">
        <v>250</v>
      </c>
      <c r="E105" s="25">
        <f t="shared" si="6"/>
        <v>15000</v>
      </c>
      <c r="F105" s="60">
        <v>0</v>
      </c>
      <c r="G105" s="61">
        <v>15000</v>
      </c>
      <c r="H105" s="25"/>
      <c r="I105" s="28"/>
      <c r="J105" s="29"/>
      <c r="K105" s="29"/>
      <c r="L105" s="30"/>
      <c r="M105" s="29"/>
      <c r="N105" s="62"/>
      <c r="O105" s="32"/>
      <c r="P105" s="32"/>
      <c r="Q105" s="33"/>
      <c r="R105" s="33">
        <f t="shared" si="7"/>
        <v>0</v>
      </c>
      <c r="S105" s="5">
        <v>50</v>
      </c>
      <c r="IU105" s="1"/>
      <c r="IV105" s="1"/>
    </row>
    <row r="106" spans="1:256" s="2" customFormat="1" ht="22.5">
      <c r="A106" s="21" t="s">
        <v>983</v>
      </c>
      <c r="B106" s="58" t="s">
        <v>984</v>
      </c>
      <c r="C106" s="64" t="s">
        <v>782</v>
      </c>
      <c r="D106" s="24">
        <v>480</v>
      </c>
      <c r="E106" s="25">
        <f t="shared" si="6"/>
        <v>5800</v>
      </c>
      <c r="F106" s="60">
        <v>0</v>
      </c>
      <c r="G106" s="61">
        <v>5800</v>
      </c>
      <c r="H106" s="25"/>
      <c r="I106" s="28"/>
      <c r="J106" s="29"/>
      <c r="K106" s="29"/>
      <c r="L106" s="30"/>
      <c r="M106" s="29"/>
      <c r="N106" s="62"/>
      <c r="O106" s="32"/>
      <c r="P106" s="32"/>
      <c r="Q106" s="33"/>
      <c r="R106" s="33">
        <f t="shared" si="7"/>
        <v>0</v>
      </c>
      <c r="S106" s="5">
        <v>2</v>
      </c>
      <c r="IU106" s="1"/>
      <c r="IV106" s="1"/>
    </row>
    <row r="107" spans="1:256" s="2" customFormat="1" ht="22.5">
      <c r="A107" s="21" t="s">
        <v>985</v>
      </c>
      <c r="B107" s="58" t="s">
        <v>986</v>
      </c>
      <c r="C107" s="64" t="s">
        <v>782</v>
      </c>
      <c r="D107" s="24">
        <v>1000</v>
      </c>
      <c r="E107" s="25">
        <f t="shared" si="6"/>
        <v>1000</v>
      </c>
      <c r="F107" s="60">
        <v>0</v>
      </c>
      <c r="G107" s="61">
        <v>1000</v>
      </c>
      <c r="H107" s="25"/>
      <c r="I107" s="28"/>
      <c r="J107" s="29"/>
      <c r="K107" s="29"/>
      <c r="L107" s="30"/>
      <c r="M107" s="29"/>
      <c r="N107" s="62"/>
      <c r="O107" s="32"/>
      <c r="P107" s="32"/>
      <c r="Q107" s="33"/>
      <c r="R107" s="33">
        <f t="shared" si="7"/>
        <v>0</v>
      </c>
      <c r="S107" s="5">
        <v>1</v>
      </c>
      <c r="IU107" s="1"/>
      <c r="IV107" s="1"/>
    </row>
    <row r="108" spans="1:256" s="2" customFormat="1" ht="22.5">
      <c r="A108" s="21" t="s">
        <v>987</v>
      </c>
      <c r="B108" s="58" t="s">
        <v>988</v>
      </c>
      <c r="C108" s="64" t="s">
        <v>782</v>
      </c>
      <c r="D108" s="24">
        <v>500</v>
      </c>
      <c r="E108" s="25">
        <f t="shared" si="6"/>
        <v>45000</v>
      </c>
      <c r="F108" s="60">
        <v>0</v>
      </c>
      <c r="G108" s="61">
        <v>45000</v>
      </c>
      <c r="H108" s="25"/>
      <c r="I108" s="28"/>
      <c r="J108" s="29"/>
      <c r="K108" s="29"/>
      <c r="L108" s="30"/>
      <c r="M108" s="29"/>
      <c r="N108" s="62"/>
      <c r="O108" s="32"/>
      <c r="P108" s="32"/>
      <c r="Q108" s="33"/>
      <c r="R108" s="33">
        <f t="shared" si="7"/>
        <v>0</v>
      </c>
      <c r="S108" s="5">
        <v>87</v>
      </c>
      <c r="IU108" s="1"/>
      <c r="IV108" s="1"/>
    </row>
    <row r="109" spans="1:256" s="76" customFormat="1" ht="39.75" customHeight="1">
      <c r="A109" s="21" t="s">
        <v>989</v>
      </c>
      <c r="B109" s="58" t="s">
        <v>990</v>
      </c>
      <c r="C109" s="64" t="s">
        <v>782</v>
      </c>
      <c r="D109" s="73">
        <v>480</v>
      </c>
      <c r="E109" s="25">
        <f t="shared" si="6"/>
        <v>960</v>
      </c>
      <c r="F109" s="60">
        <v>0</v>
      </c>
      <c r="G109" s="61">
        <v>960</v>
      </c>
      <c r="H109" s="25"/>
      <c r="I109" s="74"/>
      <c r="J109" s="29"/>
      <c r="K109" s="29"/>
      <c r="L109" s="30"/>
      <c r="M109" s="29"/>
      <c r="N109" s="75"/>
      <c r="O109" s="32"/>
      <c r="P109" s="32"/>
      <c r="Q109" s="33"/>
      <c r="R109" s="33">
        <f t="shared" si="7"/>
        <v>0</v>
      </c>
      <c r="S109" s="5">
        <v>2</v>
      </c>
      <c r="IU109" s="1"/>
      <c r="IV109" s="1"/>
    </row>
    <row r="110" spans="1:256" s="76" customFormat="1" ht="22.5">
      <c r="A110" s="21" t="s">
        <v>991</v>
      </c>
      <c r="B110" s="58" t="s">
        <v>992</v>
      </c>
      <c r="C110" s="64" t="s">
        <v>782</v>
      </c>
      <c r="D110" s="73">
        <v>1000</v>
      </c>
      <c r="E110" s="25">
        <f t="shared" si="6"/>
        <v>3000</v>
      </c>
      <c r="F110" s="60">
        <v>0</v>
      </c>
      <c r="G110" s="61">
        <v>3000</v>
      </c>
      <c r="H110" s="25"/>
      <c r="I110" s="74"/>
      <c r="J110" s="29"/>
      <c r="K110" s="29"/>
      <c r="L110" s="30"/>
      <c r="M110" s="29"/>
      <c r="N110" s="75"/>
      <c r="O110" s="32"/>
      <c r="P110" s="32"/>
      <c r="Q110" s="33"/>
      <c r="R110" s="33">
        <f t="shared" si="7"/>
        <v>0</v>
      </c>
      <c r="S110" s="5">
        <v>3</v>
      </c>
      <c r="IU110" s="1"/>
      <c r="IV110" s="1"/>
    </row>
    <row r="111" spans="1:256" s="76" customFormat="1" ht="22.5">
      <c r="A111" s="21" t="s">
        <v>993</v>
      </c>
      <c r="B111" s="58" t="s">
        <v>994</v>
      </c>
      <c r="C111" s="77" t="s">
        <v>782</v>
      </c>
      <c r="D111" s="73">
        <v>500</v>
      </c>
      <c r="E111" s="25">
        <f t="shared" si="6"/>
        <v>31000</v>
      </c>
      <c r="F111" s="60">
        <v>0</v>
      </c>
      <c r="G111" s="61">
        <v>31000</v>
      </c>
      <c r="H111" s="25"/>
      <c r="I111" s="74"/>
      <c r="J111" s="29"/>
      <c r="K111" s="29"/>
      <c r="L111" s="30"/>
      <c r="M111" s="29"/>
      <c r="N111" s="75"/>
      <c r="O111" s="32"/>
      <c r="P111" s="32"/>
      <c r="Q111" s="33"/>
      <c r="R111" s="33">
        <f t="shared" si="7"/>
        <v>0</v>
      </c>
      <c r="S111" s="5">
        <v>60</v>
      </c>
      <c r="IU111" s="1"/>
      <c r="IV111" s="1"/>
    </row>
    <row r="112" spans="1:256" s="76" customFormat="1" ht="11.25">
      <c r="A112" s="21" t="s">
        <v>995</v>
      </c>
      <c r="B112" s="78" t="s">
        <v>996</v>
      </c>
      <c r="C112" s="79" t="s">
        <v>793</v>
      </c>
      <c r="D112" s="73">
        <v>1</v>
      </c>
      <c r="E112" s="25">
        <f t="shared" si="6"/>
        <v>4000</v>
      </c>
      <c r="F112" s="80">
        <v>4000</v>
      </c>
      <c r="G112" s="81">
        <v>0</v>
      </c>
      <c r="H112" s="25"/>
      <c r="I112" s="74"/>
      <c r="J112" s="29"/>
      <c r="K112" s="29"/>
      <c r="L112" s="30"/>
      <c r="M112" s="29"/>
      <c r="N112" s="75"/>
      <c r="O112" s="32"/>
      <c r="P112" s="32"/>
      <c r="Q112" s="33">
        <v>2700</v>
      </c>
      <c r="R112" s="33">
        <f t="shared" si="7"/>
        <v>2945.4545454545455</v>
      </c>
      <c r="S112" s="5"/>
      <c r="IU112" s="1"/>
      <c r="IV112" s="1"/>
    </row>
    <row r="113" spans="1:256" s="76" customFormat="1" ht="12.75">
      <c r="A113" s="21" t="s">
        <v>997</v>
      </c>
      <c r="B113" s="50" t="s">
        <v>998</v>
      </c>
      <c r="C113" s="82" t="s">
        <v>782</v>
      </c>
      <c r="D113" s="73">
        <v>250</v>
      </c>
      <c r="E113" s="25">
        <f t="shared" si="6"/>
        <v>2000</v>
      </c>
      <c r="F113" s="25">
        <v>500</v>
      </c>
      <c r="G113" s="41">
        <v>1500</v>
      </c>
      <c r="H113" s="25"/>
      <c r="I113" s="74"/>
      <c r="J113" s="29"/>
      <c r="K113" s="29"/>
      <c r="L113" s="30"/>
      <c r="M113" s="29"/>
      <c r="N113" s="75"/>
      <c r="O113" s="32"/>
      <c r="P113" s="32"/>
      <c r="Q113" s="33"/>
      <c r="R113" s="33">
        <f t="shared" si="7"/>
        <v>0</v>
      </c>
      <c r="S113" s="5">
        <v>8</v>
      </c>
      <c r="IU113" s="1"/>
      <c r="IV113" s="1"/>
    </row>
    <row r="114" spans="1:256" s="76" customFormat="1" ht="11.25">
      <c r="A114" s="21" t="s">
        <v>999</v>
      </c>
      <c r="B114" s="50" t="s">
        <v>1000</v>
      </c>
      <c r="C114" s="40" t="s">
        <v>782</v>
      </c>
      <c r="D114" s="73">
        <v>100</v>
      </c>
      <c r="E114" s="25">
        <f t="shared" si="6"/>
        <v>12000</v>
      </c>
      <c r="F114" s="25">
        <v>12000</v>
      </c>
      <c r="G114" s="41">
        <v>0</v>
      </c>
      <c r="H114" s="25"/>
      <c r="I114" s="74"/>
      <c r="J114" s="29"/>
      <c r="K114" s="29"/>
      <c r="L114" s="30"/>
      <c r="M114" s="29"/>
      <c r="N114" s="75"/>
      <c r="O114" s="32"/>
      <c r="P114" s="32"/>
      <c r="Q114" s="33">
        <v>50</v>
      </c>
      <c r="R114" s="33">
        <f t="shared" si="7"/>
        <v>54.54545454545455</v>
      </c>
      <c r="S114" s="5"/>
      <c r="IU114" s="1"/>
      <c r="IV114" s="1"/>
    </row>
    <row r="115" spans="1:256" s="76" customFormat="1" ht="22.5">
      <c r="A115" s="21" t="s">
        <v>1001</v>
      </c>
      <c r="B115" s="22" t="s">
        <v>1002</v>
      </c>
      <c r="C115" s="83" t="s">
        <v>1003</v>
      </c>
      <c r="D115" s="73">
        <v>1</v>
      </c>
      <c r="E115" s="25">
        <f t="shared" si="6"/>
        <v>1</v>
      </c>
      <c r="F115" s="26">
        <v>1</v>
      </c>
      <c r="G115" s="27">
        <v>0</v>
      </c>
      <c r="H115" s="25"/>
      <c r="I115" s="74"/>
      <c r="J115" s="29"/>
      <c r="K115" s="29"/>
      <c r="L115" s="30"/>
      <c r="M115" s="29"/>
      <c r="N115" s="75"/>
      <c r="O115" s="32"/>
      <c r="P115" s="32"/>
      <c r="Q115" s="33"/>
      <c r="R115" s="33">
        <f t="shared" si="7"/>
        <v>0</v>
      </c>
      <c r="S115" s="5"/>
      <c r="IU115" s="1"/>
      <c r="IV115" s="1"/>
    </row>
    <row r="116" spans="1:256" s="76" customFormat="1" ht="33.75">
      <c r="A116" s="21" t="s">
        <v>1004</v>
      </c>
      <c r="B116" s="22" t="s">
        <v>1005</v>
      </c>
      <c r="C116" s="23" t="s">
        <v>782</v>
      </c>
      <c r="D116" s="73">
        <v>25</v>
      </c>
      <c r="E116" s="25">
        <f t="shared" si="6"/>
        <v>1000</v>
      </c>
      <c r="F116" s="26">
        <v>1000</v>
      </c>
      <c r="G116" s="27">
        <v>0</v>
      </c>
      <c r="H116" s="25"/>
      <c r="I116" s="74"/>
      <c r="J116" s="29"/>
      <c r="K116" s="29"/>
      <c r="L116" s="30"/>
      <c r="M116" s="29"/>
      <c r="N116" s="75"/>
      <c r="O116" s="32"/>
      <c r="P116" s="32"/>
      <c r="Q116" s="33">
        <v>20</v>
      </c>
      <c r="R116" s="33">
        <f t="shared" si="7"/>
        <v>21.818181818181817</v>
      </c>
      <c r="S116" s="5"/>
      <c r="IU116" s="1"/>
      <c r="IV116" s="1"/>
    </row>
    <row r="117" spans="1:256" s="76" customFormat="1" ht="11.25">
      <c r="A117" s="21" t="s">
        <v>1006</v>
      </c>
      <c r="B117" s="84" t="s">
        <v>1007</v>
      </c>
      <c r="C117" s="23" t="s">
        <v>782</v>
      </c>
      <c r="D117" s="73">
        <v>100</v>
      </c>
      <c r="E117" s="25">
        <f t="shared" si="6"/>
        <v>100</v>
      </c>
      <c r="F117" s="26">
        <v>100</v>
      </c>
      <c r="G117" s="27">
        <v>0</v>
      </c>
      <c r="H117" s="25"/>
      <c r="I117" s="74"/>
      <c r="J117" s="29"/>
      <c r="K117" s="29"/>
      <c r="L117" s="30"/>
      <c r="M117" s="29"/>
      <c r="N117" s="75"/>
      <c r="O117" s="32"/>
      <c r="P117" s="32"/>
      <c r="Q117" s="33"/>
      <c r="R117" s="33">
        <f t="shared" si="7"/>
        <v>0</v>
      </c>
      <c r="S117" s="5"/>
      <c r="IU117" s="1"/>
      <c r="IV117" s="1"/>
    </row>
    <row r="118" spans="1:256" s="76" customFormat="1" ht="11.25">
      <c r="A118" s="21" t="s">
        <v>1008</v>
      </c>
      <c r="B118" s="22" t="s">
        <v>1009</v>
      </c>
      <c r="C118" s="23" t="s">
        <v>782</v>
      </c>
      <c r="D118" s="73">
        <v>50</v>
      </c>
      <c r="E118" s="25">
        <f t="shared" si="6"/>
        <v>300</v>
      </c>
      <c r="F118" s="26">
        <v>200</v>
      </c>
      <c r="G118" s="27">
        <v>100</v>
      </c>
      <c r="H118" s="25"/>
      <c r="I118" s="74"/>
      <c r="J118" s="29"/>
      <c r="K118" s="29"/>
      <c r="L118" s="30"/>
      <c r="M118" s="29"/>
      <c r="N118" s="75"/>
      <c r="O118" s="32"/>
      <c r="P118" s="32"/>
      <c r="Q118" s="33"/>
      <c r="R118" s="33">
        <f t="shared" si="7"/>
        <v>0</v>
      </c>
      <c r="S118" s="5">
        <v>1</v>
      </c>
      <c r="IU118" s="1"/>
      <c r="IV118" s="1"/>
    </row>
    <row r="119" spans="1:256" s="76" customFormat="1" ht="11.25">
      <c r="A119" s="21" t="s">
        <v>1010</v>
      </c>
      <c r="B119" s="22" t="s">
        <v>1011</v>
      </c>
      <c r="C119" s="23" t="s">
        <v>793</v>
      </c>
      <c r="D119" s="73">
        <v>1</v>
      </c>
      <c r="E119" s="25">
        <f t="shared" si="6"/>
        <v>6</v>
      </c>
      <c r="F119" s="26">
        <v>6</v>
      </c>
      <c r="G119" s="27">
        <v>0</v>
      </c>
      <c r="H119" s="25"/>
      <c r="I119" s="74"/>
      <c r="J119" s="29"/>
      <c r="K119" s="29"/>
      <c r="L119" s="30"/>
      <c r="M119" s="29"/>
      <c r="N119" s="75"/>
      <c r="O119" s="32"/>
      <c r="P119" s="32"/>
      <c r="Q119" s="33"/>
      <c r="R119" s="33">
        <f t="shared" si="7"/>
        <v>0</v>
      </c>
      <c r="S119" s="5"/>
      <c r="IU119" s="1"/>
      <c r="IV119" s="1"/>
    </row>
    <row r="120" spans="1:256" s="76" customFormat="1" ht="11.25">
      <c r="A120" s="21" t="s">
        <v>1012</v>
      </c>
      <c r="B120" s="34" t="s">
        <v>1013</v>
      </c>
      <c r="C120" s="35" t="s">
        <v>793</v>
      </c>
      <c r="D120" s="73">
        <v>1</v>
      </c>
      <c r="E120" s="25">
        <f t="shared" si="6"/>
        <v>2</v>
      </c>
      <c r="F120" s="36">
        <v>2</v>
      </c>
      <c r="G120" s="37">
        <v>0</v>
      </c>
      <c r="H120" s="25"/>
      <c r="I120" s="74"/>
      <c r="J120" s="29"/>
      <c r="K120" s="29"/>
      <c r="L120" s="30"/>
      <c r="M120" s="29"/>
      <c r="N120" s="75"/>
      <c r="O120" s="32"/>
      <c r="P120" s="32"/>
      <c r="Q120" s="33"/>
      <c r="R120" s="33">
        <f t="shared" si="7"/>
        <v>0</v>
      </c>
      <c r="S120" s="5"/>
      <c r="IU120" s="1"/>
      <c r="IV120" s="1"/>
    </row>
    <row r="121" spans="1:256" s="76" customFormat="1" ht="11.25">
      <c r="A121" s="21" t="s">
        <v>1014</v>
      </c>
      <c r="B121" s="58" t="s">
        <v>1015</v>
      </c>
      <c r="C121" s="59" t="s">
        <v>793</v>
      </c>
      <c r="D121" s="73">
        <v>1</v>
      </c>
      <c r="E121" s="25">
        <f t="shared" si="6"/>
        <v>2</v>
      </c>
      <c r="F121" s="60">
        <v>2</v>
      </c>
      <c r="G121" s="61">
        <v>0</v>
      </c>
      <c r="H121" s="25"/>
      <c r="I121" s="74"/>
      <c r="J121" s="29"/>
      <c r="K121" s="29"/>
      <c r="L121" s="30"/>
      <c r="M121" s="29"/>
      <c r="N121" s="75"/>
      <c r="O121" s="32"/>
      <c r="P121" s="32"/>
      <c r="Q121" s="33"/>
      <c r="R121" s="33">
        <f t="shared" si="7"/>
        <v>0</v>
      </c>
      <c r="S121" s="5"/>
      <c r="IU121" s="1"/>
      <c r="IV121" s="1"/>
    </row>
    <row r="122" spans="1:256" s="76" customFormat="1" ht="22.5">
      <c r="A122" s="21" t="s">
        <v>1016</v>
      </c>
      <c r="B122" s="22" t="s">
        <v>1017</v>
      </c>
      <c r="C122" s="23" t="s">
        <v>793</v>
      </c>
      <c r="D122" s="73">
        <v>1</v>
      </c>
      <c r="E122" s="25">
        <f t="shared" si="6"/>
        <v>1</v>
      </c>
      <c r="F122" s="26">
        <v>1</v>
      </c>
      <c r="G122" s="27">
        <v>0</v>
      </c>
      <c r="H122" s="25"/>
      <c r="I122" s="74"/>
      <c r="J122" s="29"/>
      <c r="K122" s="29"/>
      <c r="L122" s="30"/>
      <c r="M122" s="29"/>
      <c r="N122" s="75"/>
      <c r="O122" s="32"/>
      <c r="P122" s="32"/>
      <c r="Q122" s="33"/>
      <c r="R122" s="33">
        <f t="shared" si="7"/>
        <v>0</v>
      </c>
      <c r="S122" s="5"/>
      <c r="IU122" s="1"/>
      <c r="IV122" s="1"/>
    </row>
    <row r="123" spans="1:256" s="2" customFormat="1" ht="22.5">
      <c r="A123" s="21" t="s">
        <v>1018</v>
      </c>
      <c r="B123" s="22" t="s">
        <v>1019</v>
      </c>
      <c r="C123" s="23" t="s">
        <v>793</v>
      </c>
      <c r="D123" s="24">
        <v>1</v>
      </c>
      <c r="E123" s="25">
        <f t="shared" si="6"/>
        <v>1</v>
      </c>
      <c r="F123" s="26">
        <v>1</v>
      </c>
      <c r="G123" s="27">
        <v>0</v>
      </c>
      <c r="H123" s="25"/>
      <c r="I123" s="28"/>
      <c r="J123" s="29"/>
      <c r="K123" s="29"/>
      <c r="L123" s="30"/>
      <c r="M123" s="29"/>
      <c r="N123" s="75"/>
      <c r="O123" s="32"/>
      <c r="P123" s="32"/>
      <c r="Q123" s="33"/>
      <c r="R123" s="33">
        <f t="shared" si="7"/>
        <v>0</v>
      </c>
      <c r="S123" s="5"/>
      <c r="IU123" s="1"/>
      <c r="IV123" s="1"/>
    </row>
    <row r="124" spans="1:256" s="2" customFormat="1" ht="11.25">
      <c r="A124" s="21" t="s">
        <v>1020</v>
      </c>
      <c r="B124" s="22" t="s">
        <v>1021</v>
      </c>
      <c r="C124" s="23" t="s">
        <v>793</v>
      </c>
      <c r="D124" s="24">
        <v>1</v>
      </c>
      <c r="E124" s="25">
        <f t="shared" si="6"/>
        <v>5</v>
      </c>
      <c r="F124" s="26">
        <v>5</v>
      </c>
      <c r="G124" s="27">
        <v>0</v>
      </c>
      <c r="H124" s="25"/>
      <c r="I124" s="28"/>
      <c r="J124" s="29"/>
      <c r="K124" s="29"/>
      <c r="L124" s="30"/>
      <c r="M124" s="29"/>
      <c r="N124" s="75"/>
      <c r="O124" s="32"/>
      <c r="P124" s="32"/>
      <c r="Q124" s="33"/>
      <c r="R124" s="33">
        <f t="shared" si="7"/>
        <v>0</v>
      </c>
      <c r="S124" s="5"/>
      <c r="IU124" s="1"/>
      <c r="IV124" s="1"/>
    </row>
    <row r="125" spans="1:256" s="2" customFormat="1" ht="22.5">
      <c r="A125" s="21" t="s">
        <v>1022</v>
      </c>
      <c r="B125" s="50" t="s">
        <v>1023</v>
      </c>
      <c r="C125" s="40" t="s">
        <v>793</v>
      </c>
      <c r="D125" s="24">
        <v>1</v>
      </c>
      <c r="E125" s="25">
        <f t="shared" si="6"/>
        <v>10</v>
      </c>
      <c r="F125" s="25">
        <v>10</v>
      </c>
      <c r="G125" s="41">
        <v>0</v>
      </c>
      <c r="H125" s="25"/>
      <c r="I125" s="28"/>
      <c r="J125" s="29"/>
      <c r="K125" s="29"/>
      <c r="L125" s="30"/>
      <c r="M125" s="29"/>
      <c r="N125" s="75"/>
      <c r="O125" s="32"/>
      <c r="P125" s="32"/>
      <c r="Q125" s="33">
        <v>2</v>
      </c>
      <c r="R125" s="33">
        <f t="shared" si="7"/>
        <v>2.1818181818181817</v>
      </c>
      <c r="S125" s="5"/>
      <c r="IU125" s="1"/>
      <c r="IV125" s="1"/>
    </row>
    <row r="126" spans="1:256" s="2" customFormat="1" ht="22.5">
      <c r="A126" s="21" t="s">
        <v>1024</v>
      </c>
      <c r="B126" s="70" t="s">
        <v>1025</v>
      </c>
      <c r="C126" s="85" t="s">
        <v>782</v>
      </c>
      <c r="D126" s="24">
        <v>50</v>
      </c>
      <c r="E126" s="25">
        <f t="shared" si="6"/>
        <v>55000</v>
      </c>
      <c r="F126" s="71">
        <v>40000</v>
      </c>
      <c r="G126" s="71">
        <v>15000</v>
      </c>
      <c r="H126" s="25"/>
      <c r="I126" s="28"/>
      <c r="J126" s="29"/>
      <c r="K126" s="29"/>
      <c r="L126" s="30"/>
      <c r="M126" s="29"/>
      <c r="N126" s="75"/>
      <c r="O126" s="32"/>
      <c r="P126" s="32"/>
      <c r="Q126" s="33">
        <v>220</v>
      </c>
      <c r="R126" s="33">
        <f t="shared" si="7"/>
        <v>240</v>
      </c>
      <c r="S126" s="5">
        <v>352</v>
      </c>
      <c r="IU126" s="1"/>
      <c r="IV126" s="1"/>
    </row>
    <row r="127" spans="1:256" s="2" customFormat="1" ht="11.25">
      <c r="A127" s="21" t="s">
        <v>1026</v>
      </c>
      <c r="B127" s="22" t="s">
        <v>1027</v>
      </c>
      <c r="C127" s="23" t="s">
        <v>793</v>
      </c>
      <c r="D127" s="24">
        <v>1</v>
      </c>
      <c r="E127" s="25">
        <f t="shared" si="6"/>
        <v>1</v>
      </c>
      <c r="F127" s="26">
        <v>1</v>
      </c>
      <c r="G127" s="27">
        <v>0</v>
      </c>
      <c r="H127" s="25"/>
      <c r="I127" s="28"/>
      <c r="J127" s="29"/>
      <c r="K127" s="29"/>
      <c r="L127" s="30"/>
      <c r="M127" s="29"/>
      <c r="N127" s="75"/>
      <c r="O127" s="32"/>
      <c r="P127" s="32"/>
      <c r="Q127" s="33"/>
      <c r="R127" s="33">
        <f t="shared" si="7"/>
        <v>0</v>
      </c>
      <c r="S127" s="5"/>
      <c r="IU127" s="1"/>
      <c r="IV127" s="1"/>
    </row>
    <row r="128" spans="1:256" s="2" customFormat="1" ht="11.25">
      <c r="A128" s="21" t="s">
        <v>1028</v>
      </c>
      <c r="B128" s="22" t="s">
        <v>1029</v>
      </c>
      <c r="C128" s="23" t="s">
        <v>793</v>
      </c>
      <c r="D128" s="24">
        <v>1</v>
      </c>
      <c r="E128" s="25">
        <f t="shared" si="6"/>
        <v>1</v>
      </c>
      <c r="F128" s="26">
        <v>1</v>
      </c>
      <c r="G128" s="27">
        <v>0</v>
      </c>
      <c r="H128" s="25"/>
      <c r="I128" s="28"/>
      <c r="J128" s="29"/>
      <c r="K128" s="29"/>
      <c r="L128" s="30"/>
      <c r="M128" s="29"/>
      <c r="N128" s="75"/>
      <c r="O128" s="32"/>
      <c r="P128" s="32"/>
      <c r="Q128" s="33"/>
      <c r="R128" s="33">
        <f t="shared" si="7"/>
        <v>0</v>
      </c>
      <c r="S128" s="5"/>
      <c r="IU128" s="1"/>
      <c r="IV128" s="1"/>
    </row>
    <row r="129" spans="1:256" s="2" customFormat="1" ht="11.25">
      <c r="A129" s="21" t="s">
        <v>1030</v>
      </c>
      <c r="B129" s="22" t="s">
        <v>1031</v>
      </c>
      <c r="C129" s="23" t="s">
        <v>793</v>
      </c>
      <c r="D129" s="24">
        <v>1</v>
      </c>
      <c r="E129" s="25">
        <f t="shared" si="6"/>
        <v>1</v>
      </c>
      <c r="F129" s="26">
        <v>1</v>
      </c>
      <c r="G129" s="27">
        <v>0</v>
      </c>
      <c r="H129" s="25"/>
      <c r="I129" s="28"/>
      <c r="J129" s="29"/>
      <c r="K129" s="29"/>
      <c r="L129" s="30"/>
      <c r="M129" s="29"/>
      <c r="N129" s="75"/>
      <c r="O129" s="32"/>
      <c r="P129" s="32"/>
      <c r="Q129" s="33"/>
      <c r="R129" s="33">
        <f t="shared" si="7"/>
        <v>0</v>
      </c>
      <c r="S129" s="5"/>
      <c r="IU129" s="1"/>
      <c r="IV129" s="1"/>
    </row>
    <row r="130" spans="1:256" s="2" customFormat="1" ht="22.5">
      <c r="A130" s="21" t="s">
        <v>1032</v>
      </c>
      <c r="B130" s="22" t="s">
        <v>1033</v>
      </c>
      <c r="C130" s="23" t="s">
        <v>793</v>
      </c>
      <c r="D130" s="24">
        <v>1</v>
      </c>
      <c r="E130" s="25">
        <f t="shared" si="6"/>
        <v>1</v>
      </c>
      <c r="F130" s="26">
        <v>1</v>
      </c>
      <c r="G130" s="27">
        <v>0</v>
      </c>
      <c r="H130" s="25"/>
      <c r="I130" s="28"/>
      <c r="J130" s="29"/>
      <c r="K130" s="29"/>
      <c r="L130" s="30"/>
      <c r="M130" s="29"/>
      <c r="N130" s="75"/>
      <c r="O130" s="32"/>
      <c r="P130" s="32"/>
      <c r="Q130" s="33"/>
      <c r="R130" s="33">
        <f t="shared" si="7"/>
        <v>0</v>
      </c>
      <c r="S130" s="5"/>
      <c r="IU130" s="1"/>
      <c r="IV130" s="1"/>
    </row>
    <row r="131" spans="1:256" s="2" customFormat="1" ht="11.25">
      <c r="A131" s="21" t="s">
        <v>1034</v>
      </c>
      <c r="B131" s="22" t="s">
        <v>1035</v>
      </c>
      <c r="C131" s="23" t="s">
        <v>793</v>
      </c>
      <c r="D131" s="24">
        <v>1</v>
      </c>
      <c r="E131" s="25">
        <f t="shared" si="6"/>
        <v>3</v>
      </c>
      <c r="F131" s="26">
        <v>2</v>
      </c>
      <c r="G131" s="27">
        <v>1</v>
      </c>
      <c r="H131" s="25"/>
      <c r="I131" s="28"/>
      <c r="J131" s="29"/>
      <c r="K131" s="29"/>
      <c r="L131" s="30"/>
      <c r="M131" s="29"/>
      <c r="N131" s="75"/>
      <c r="O131" s="32"/>
      <c r="P131" s="32"/>
      <c r="Q131" s="33">
        <v>1</v>
      </c>
      <c r="R131" s="33">
        <f t="shared" si="7"/>
        <v>1.0909090909090908</v>
      </c>
      <c r="S131" s="5"/>
      <c r="IU131" s="1"/>
      <c r="IV131" s="1"/>
    </row>
    <row r="132" spans="1:256" s="2" customFormat="1" ht="11.25">
      <c r="A132" s="86"/>
      <c r="B132" s="87" t="s">
        <v>1036</v>
      </c>
      <c r="C132" s="87"/>
      <c r="D132" s="87"/>
      <c r="E132" s="88"/>
      <c r="F132" s="89"/>
      <c r="G132" s="89"/>
      <c r="H132" s="89"/>
      <c r="I132" s="90"/>
      <c r="J132" s="87"/>
      <c r="K132" s="91"/>
      <c r="L132" s="30"/>
      <c r="M132" s="91"/>
      <c r="N132" s="91"/>
      <c r="O132" s="91"/>
      <c r="P132" s="91"/>
      <c r="Q132" s="33"/>
      <c r="R132" s="33"/>
      <c r="S132" s="5"/>
      <c r="IU132" s="1"/>
      <c r="IV132" s="1"/>
    </row>
    <row r="133" spans="2:256" s="2" customFormat="1" ht="11.25">
      <c r="B133" s="1"/>
      <c r="C133" s="1"/>
      <c r="E133" s="92"/>
      <c r="F133" s="92"/>
      <c r="G133" s="92"/>
      <c r="H133" s="92"/>
      <c r="Q133" s="33"/>
      <c r="R133" s="33"/>
      <c r="S133" s="5"/>
      <c r="IU133" s="1"/>
      <c r="IV133" s="1"/>
    </row>
    <row r="134" spans="5:256" s="2" customFormat="1" ht="11.25">
      <c r="E134" s="92"/>
      <c r="F134" s="92"/>
      <c r="G134" s="92"/>
      <c r="H134" s="92"/>
      <c r="Q134" s="33"/>
      <c r="R134" s="33"/>
      <c r="S134" s="5"/>
      <c r="IU134" s="1"/>
      <c r="IV134" s="1"/>
    </row>
    <row r="135" spans="1:256" s="2" customFormat="1" ht="22.5">
      <c r="A135" s="93"/>
      <c r="B135" s="739" t="s">
        <v>1037</v>
      </c>
      <c r="C135" s="739"/>
      <c r="D135" s="739"/>
      <c r="E135" s="739"/>
      <c r="F135" s="739"/>
      <c r="G135" s="739"/>
      <c r="H135" s="739"/>
      <c r="I135" s="739"/>
      <c r="J135" s="739"/>
      <c r="K135" s="739"/>
      <c r="L135" s="739"/>
      <c r="M135" s="739"/>
      <c r="N135" s="739"/>
      <c r="O135" s="739"/>
      <c r="P135" s="15" t="s">
        <v>1038</v>
      </c>
      <c r="Q135" s="33"/>
      <c r="R135" s="33"/>
      <c r="S135" s="5"/>
      <c r="IU135" s="1"/>
      <c r="IV135" s="1"/>
    </row>
    <row r="136" spans="1:256" s="2" customFormat="1" ht="11.25">
      <c r="A136" s="62" t="s">
        <v>780</v>
      </c>
      <c r="B136" s="740" t="s">
        <v>1039</v>
      </c>
      <c r="C136" s="740"/>
      <c r="D136" s="740"/>
      <c r="E136" s="740"/>
      <c r="F136" s="740"/>
      <c r="G136" s="740"/>
      <c r="H136" s="740"/>
      <c r="I136" s="740"/>
      <c r="J136" s="740"/>
      <c r="K136" s="740"/>
      <c r="L136" s="740"/>
      <c r="M136" s="740"/>
      <c r="N136" s="740"/>
      <c r="O136" s="740"/>
      <c r="P136" s="95"/>
      <c r="Q136" s="33"/>
      <c r="R136" s="33"/>
      <c r="S136" s="5"/>
      <c r="IU136" s="1"/>
      <c r="IV136" s="1"/>
    </row>
    <row r="137" spans="1:256" s="2" customFormat="1" ht="11.25">
      <c r="A137" s="62" t="s">
        <v>783</v>
      </c>
      <c r="B137" s="740" t="s">
        <v>1040</v>
      </c>
      <c r="C137" s="740"/>
      <c r="D137" s="740"/>
      <c r="E137" s="740"/>
      <c r="F137" s="740"/>
      <c r="G137" s="740"/>
      <c r="H137" s="740"/>
      <c r="I137" s="740"/>
      <c r="J137" s="740"/>
      <c r="K137" s="740"/>
      <c r="L137" s="740"/>
      <c r="M137" s="740"/>
      <c r="N137" s="740"/>
      <c r="O137" s="740"/>
      <c r="P137" s="95"/>
      <c r="Q137" s="33"/>
      <c r="R137" s="33"/>
      <c r="S137" s="5"/>
      <c r="IU137" s="1"/>
      <c r="IV137" s="1"/>
    </row>
    <row r="138" spans="1:256" s="2" customFormat="1" ht="11.25">
      <c r="A138" s="62" t="s">
        <v>785</v>
      </c>
      <c r="B138" s="740" t="s">
        <v>1041</v>
      </c>
      <c r="C138" s="740"/>
      <c r="D138" s="740"/>
      <c r="E138" s="740"/>
      <c r="F138" s="740"/>
      <c r="G138" s="740"/>
      <c r="H138" s="740"/>
      <c r="I138" s="740"/>
      <c r="J138" s="740"/>
      <c r="K138" s="740"/>
      <c r="L138" s="740"/>
      <c r="M138" s="740"/>
      <c r="N138" s="740"/>
      <c r="O138" s="740"/>
      <c r="P138" s="95"/>
      <c r="Q138" s="33"/>
      <c r="R138" s="33"/>
      <c r="S138" s="5"/>
      <c r="IU138" s="1"/>
      <c r="IV138" s="1"/>
    </row>
    <row r="141" spans="3:12" ht="12.75">
      <c r="C141" s="787"/>
      <c r="I141" s="788" t="s">
        <v>423</v>
      </c>
      <c r="J141" s="789"/>
      <c r="K141" s="789"/>
      <c r="L141" s="789"/>
    </row>
    <row r="142" ht="11.25">
      <c r="I142" s="786" t="s">
        <v>424</v>
      </c>
    </row>
  </sheetData>
  <mergeCells count="6">
    <mergeCell ref="A1:B1"/>
    <mergeCell ref="I141:L141"/>
    <mergeCell ref="B135:O135"/>
    <mergeCell ref="B136:O136"/>
    <mergeCell ref="B137:O137"/>
    <mergeCell ref="B138:O138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7"/>
  <sheetViews>
    <sheetView zoomScale="120" zoomScaleNormal="120" workbookViewId="0" topLeftCell="C33">
      <selection activeCell="H48" sqref="H48"/>
    </sheetView>
  </sheetViews>
  <sheetFormatPr defaultColWidth="9.140625" defaultRowHeight="12.75"/>
  <cols>
    <col min="1" max="1" width="4.421875" style="449" customWidth="1"/>
    <col min="2" max="2" width="32.00390625" style="449" customWidth="1"/>
    <col min="3" max="3" width="4.57421875" style="449" customWidth="1"/>
    <col min="4" max="4" width="7.28125" style="449" customWidth="1"/>
    <col min="5" max="6" width="0" style="449" hidden="1" customWidth="1"/>
    <col min="7" max="7" width="8.8515625" style="450" customWidth="1"/>
    <col min="8" max="8" width="8.8515625" style="449" customWidth="1"/>
    <col min="9" max="9" width="13.421875" style="449" customWidth="1"/>
    <col min="10" max="10" width="5.57421875" style="449" customWidth="1"/>
    <col min="11" max="11" width="13.7109375" style="449" customWidth="1"/>
    <col min="12" max="12" width="9.421875" style="449" customWidth="1"/>
    <col min="13" max="13" width="11.00390625" style="449" customWidth="1"/>
    <col min="14" max="14" width="10.8515625" style="449" customWidth="1"/>
    <col min="15" max="15" width="0" style="451" hidden="1" customWidth="1"/>
    <col min="16" max="17" width="0" style="449" hidden="1" customWidth="1"/>
    <col min="18" max="20" width="0" style="117" hidden="1" customWidth="1"/>
    <col min="21" max="16384" width="11.57421875" style="117" customWidth="1"/>
  </cols>
  <sheetData>
    <row r="3" ht="11.25">
      <c r="B3" s="785" t="s">
        <v>421</v>
      </c>
    </row>
    <row r="4" ht="11.25">
      <c r="B4" s="785" t="s">
        <v>422</v>
      </c>
    </row>
    <row r="5" spans="1:17" s="120" customFormat="1" ht="25.5" customHeight="1">
      <c r="A5" s="759" t="s">
        <v>472</v>
      </c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Q5" s="452"/>
    </row>
    <row r="6" spans="2:7" ht="11.25">
      <c r="B6" s="453"/>
      <c r="C6" s="453"/>
      <c r="G6" s="454"/>
    </row>
    <row r="7" spans="1:19" ht="45">
      <c r="A7" s="455" t="s">
        <v>763</v>
      </c>
      <c r="B7" s="455" t="s">
        <v>764</v>
      </c>
      <c r="C7" s="455" t="s">
        <v>1043</v>
      </c>
      <c r="D7" s="455" t="s">
        <v>1242</v>
      </c>
      <c r="E7" s="455" t="s">
        <v>473</v>
      </c>
      <c r="F7" s="455" t="s">
        <v>1046</v>
      </c>
      <c r="G7" s="456" t="s">
        <v>771</v>
      </c>
      <c r="H7" s="455" t="s">
        <v>772</v>
      </c>
      <c r="I7" s="455" t="s">
        <v>773</v>
      </c>
      <c r="J7" s="455" t="s">
        <v>774</v>
      </c>
      <c r="K7" s="455" t="s">
        <v>775</v>
      </c>
      <c r="L7" s="15" t="s">
        <v>776</v>
      </c>
      <c r="M7" s="18" t="s">
        <v>777</v>
      </c>
      <c r="N7" s="18" t="s">
        <v>778</v>
      </c>
      <c r="O7" s="457" t="s">
        <v>779</v>
      </c>
      <c r="P7" s="457"/>
      <c r="Q7" s="458" t="s">
        <v>769</v>
      </c>
      <c r="S7" s="117" t="s">
        <v>474</v>
      </c>
    </row>
    <row r="8" spans="1:20" ht="11.25">
      <c r="A8" s="459" t="s">
        <v>780</v>
      </c>
      <c r="B8" s="460" t="s">
        <v>475</v>
      </c>
      <c r="C8" s="461" t="s">
        <v>782</v>
      </c>
      <c r="D8" s="462">
        <f aca="true" t="shared" si="0" ref="D8:D19">E8+F8</f>
        <v>1104</v>
      </c>
      <c r="E8" s="463">
        <v>780</v>
      </c>
      <c r="F8" s="463">
        <v>324</v>
      </c>
      <c r="G8" s="464"/>
      <c r="H8" s="465"/>
      <c r="I8" s="465"/>
      <c r="J8" s="466"/>
      <c r="K8" s="465"/>
      <c r="L8" s="461"/>
      <c r="M8" s="467"/>
      <c r="N8" s="467"/>
      <c r="O8" s="468">
        <v>373</v>
      </c>
      <c r="P8" s="469">
        <f aca="true" t="shared" si="1" ref="P8:P19">O8/22*24</f>
        <v>406.9090909090909</v>
      </c>
      <c r="Q8" s="470">
        <v>294</v>
      </c>
      <c r="R8" s="121">
        <f aca="true" t="shared" si="2" ref="R8:R19">Q8/22*24</f>
        <v>320.72727272727275</v>
      </c>
      <c r="S8" s="121">
        <v>80</v>
      </c>
      <c r="T8" s="471">
        <f aca="true" t="shared" si="3" ref="T8:T19">P8+R8+S8</f>
        <v>807.6363636363636</v>
      </c>
    </row>
    <row r="9" spans="1:20" ht="11.25">
      <c r="A9" s="459" t="s">
        <v>783</v>
      </c>
      <c r="B9" s="460" t="s">
        <v>476</v>
      </c>
      <c r="C9" s="461" t="s">
        <v>782</v>
      </c>
      <c r="D9" s="462">
        <f t="shared" si="0"/>
        <v>52</v>
      </c>
      <c r="E9" s="463">
        <v>30</v>
      </c>
      <c r="F9" s="463">
        <v>22</v>
      </c>
      <c r="G9" s="464"/>
      <c r="H9" s="465"/>
      <c r="I9" s="465"/>
      <c r="J9" s="466"/>
      <c r="K9" s="465"/>
      <c r="L9" s="461"/>
      <c r="M9" s="467"/>
      <c r="N9" s="467"/>
      <c r="O9" s="451">
        <v>16</v>
      </c>
      <c r="P9" s="469">
        <f t="shared" si="1"/>
        <v>17.454545454545453</v>
      </c>
      <c r="Q9" s="449">
        <v>10</v>
      </c>
      <c r="R9" s="121">
        <f t="shared" si="2"/>
        <v>10.909090909090908</v>
      </c>
      <c r="S9" s="121">
        <v>2</v>
      </c>
      <c r="T9" s="471">
        <f t="shared" si="3"/>
        <v>30.36363636363636</v>
      </c>
    </row>
    <row r="10" spans="1:20" ht="11.25">
      <c r="A10" s="459" t="s">
        <v>785</v>
      </c>
      <c r="B10" s="472" t="s">
        <v>477</v>
      </c>
      <c r="C10" s="461" t="s">
        <v>782</v>
      </c>
      <c r="D10" s="462">
        <f t="shared" si="0"/>
        <v>70</v>
      </c>
      <c r="E10" s="463">
        <v>50</v>
      </c>
      <c r="F10" s="473">
        <v>20</v>
      </c>
      <c r="G10" s="464"/>
      <c r="H10" s="465"/>
      <c r="I10" s="465"/>
      <c r="J10" s="466"/>
      <c r="K10" s="465"/>
      <c r="L10" s="461"/>
      <c r="M10" s="467"/>
      <c r="N10" s="467"/>
      <c r="O10" s="451">
        <v>6</v>
      </c>
      <c r="P10" s="469">
        <f t="shared" si="1"/>
        <v>6.545454545454545</v>
      </c>
      <c r="Q10" s="449">
        <v>15</v>
      </c>
      <c r="R10" s="121">
        <f t="shared" si="2"/>
        <v>16.363636363636363</v>
      </c>
      <c r="S10" s="121"/>
      <c r="T10" s="471">
        <f t="shared" si="3"/>
        <v>22.909090909090907</v>
      </c>
    </row>
    <row r="11" spans="1:20" ht="11.25">
      <c r="A11" s="459" t="s">
        <v>787</v>
      </c>
      <c r="B11" s="472" t="s">
        <v>478</v>
      </c>
      <c r="C11" s="461" t="s">
        <v>782</v>
      </c>
      <c r="D11" s="462">
        <f t="shared" si="0"/>
        <v>205</v>
      </c>
      <c r="E11" s="463">
        <v>145</v>
      </c>
      <c r="F11" s="473">
        <v>60</v>
      </c>
      <c r="G11" s="464"/>
      <c r="H11" s="465"/>
      <c r="I11" s="465"/>
      <c r="J11" s="466"/>
      <c r="K11" s="465"/>
      <c r="L11" s="461"/>
      <c r="M11" s="467"/>
      <c r="N11" s="467"/>
      <c r="O11" s="451">
        <v>69</v>
      </c>
      <c r="P11" s="469">
        <f t="shared" si="1"/>
        <v>75.27272727272727</v>
      </c>
      <c r="Q11" s="449">
        <v>49</v>
      </c>
      <c r="R11" s="121">
        <f t="shared" si="2"/>
        <v>53.45454545454545</v>
      </c>
      <c r="S11" s="121">
        <v>5</v>
      </c>
      <c r="T11" s="471">
        <f t="shared" si="3"/>
        <v>133.72727272727272</v>
      </c>
    </row>
    <row r="12" spans="1:20" ht="11.25">
      <c r="A12" s="459" t="s">
        <v>789</v>
      </c>
      <c r="B12" s="472" t="s">
        <v>479</v>
      </c>
      <c r="C12" s="461" t="s">
        <v>782</v>
      </c>
      <c r="D12" s="462">
        <f t="shared" si="0"/>
        <v>103</v>
      </c>
      <c r="E12" s="463">
        <v>65</v>
      </c>
      <c r="F12" s="473">
        <v>38</v>
      </c>
      <c r="G12" s="464"/>
      <c r="H12" s="465"/>
      <c r="I12" s="465"/>
      <c r="J12" s="466"/>
      <c r="K12" s="465"/>
      <c r="L12" s="461"/>
      <c r="M12" s="467"/>
      <c r="N12" s="467"/>
      <c r="O12" s="451">
        <v>25</v>
      </c>
      <c r="P12" s="469">
        <f t="shared" si="1"/>
        <v>27.272727272727273</v>
      </c>
      <c r="Q12" s="449">
        <v>28</v>
      </c>
      <c r="R12" s="121">
        <f t="shared" si="2"/>
        <v>30.545454545454547</v>
      </c>
      <c r="S12" s="121">
        <v>5</v>
      </c>
      <c r="T12" s="471">
        <f t="shared" si="3"/>
        <v>62.81818181818182</v>
      </c>
    </row>
    <row r="13" spans="1:20" ht="11.25">
      <c r="A13" s="459" t="s">
        <v>791</v>
      </c>
      <c r="B13" s="460" t="s">
        <v>480</v>
      </c>
      <c r="C13" s="461" t="s">
        <v>782</v>
      </c>
      <c r="D13" s="462">
        <f t="shared" si="0"/>
        <v>84</v>
      </c>
      <c r="E13" s="463">
        <v>60</v>
      </c>
      <c r="F13" s="463">
        <v>24</v>
      </c>
      <c r="G13" s="464"/>
      <c r="H13" s="465"/>
      <c r="I13" s="465"/>
      <c r="J13" s="466"/>
      <c r="K13" s="465"/>
      <c r="L13" s="461"/>
      <c r="M13" s="467"/>
      <c r="N13" s="467"/>
      <c r="O13" s="451">
        <v>27</v>
      </c>
      <c r="P13" s="469">
        <f t="shared" si="1"/>
        <v>29.454545454545453</v>
      </c>
      <c r="Q13" s="449">
        <v>20</v>
      </c>
      <c r="R13" s="121">
        <f t="shared" si="2"/>
        <v>21.818181818181817</v>
      </c>
      <c r="S13" s="121">
        <v>4</v>
      </c>
      <c r="T13" s="471">
        <f t="shared" si="3"/>
        <v>55.272727272727266</v>
      </c>
    </row>
    <row r="14" spans="1:20" ht="11.25">
      <c r="A14" s="459" t="s">
        <v>794</v>
      </c>
      <c r="B14" s="474" t="s">
        <v>481</v>
      </c>
      <c r="C14" s="461" t="s">
        <v>782</v>
      </c>
      <c r="D14" s="462">
        <f t="shared" si="0"/>
        <v>76</v>
      </c>
      <c r="E14" s="463">
        <v>50</v>
      </c>
      <c r="F14" s="473">
        <v>26</v>
      </c>
      <c r="G14" s="464"/>
      <c r="H14" s="465"/>
      <c r="I14" s="465"/>
      <c r="J14" s="466"/>
      <c r="K14" s="465"/>
      <c r="L14" s="461"/>
      <c r="M14" s="467"/>
      <c r="N14" s="467"/>
      <c r="O14" s="451">
        <v>21</v>
      </c>
      <c r="P14" s="469">
        <f t="shared" si="1"/>
        <v>22.90909090909091</v>
      </c>
      <c r="Q14" s="449">
        <v>23</v>
      </c>
      <c r="R14" s="121">
        <f t="shared" si="2"/>
        <v>25.09090909090909</v>
      </c>
      <c r="S14" s="121">
        <v>6</v>
      </c>
      <c r="T14" s="471">
        <f t="shared" si="3"/>
        <v>54</v>
      </c>
    </row>
    <row r="15" spans="1:20" ht="11.25">
      <c r="A15" s="459" t="s">
        <v>796</v>
      </c>
      <c r="B15" s="474" t="s">
        <v>482</v>
      </c>
      <c r="C15" s="461" t="s">
        <v>782</v>
      </c>
      <c r="D15" s="462">
        <f t="shared" si="0"/>
        <v>54</v>
      </c>
      <c r="E15" s="463">
        <v>36</v>
      </c>
      <c r="F15" s="473">
        <v>18</v>
      </c>
      <c r="G15" s="464"/>
      <c r="H15" s="465"/>
      <c r="I15" s="465"/>
      <c r="J15" s="466"/>
      <c r="K15" s="465"/>
      <c r="L15" s="461"/>
      <c r="M15" s="467"/>
      <c r="N15" s="467"/>
      <c r="O15" s="451">
        <v>15</v>
      </c>
      <c r="P15" s="469">
        <f t="shared" si="1"/>
        <v>16.363636363636363</v>
      </c>
      <c r="Q15" s="449">
        <v>20</v>
      </c>
      <c r="R15" s="121">
        <f t="shared" si="2"/>
        <v>21.818181818181817</v>
      </c>
      <c r="S15" s="121">
        <v>5</v>
      </c>
      <c r="T15" s="471">
        <f t="shared" si="3"/>
        <v>43.18181818181818</v>
      </c>
    </row>
    <row r="16" spans="1:20" ht="11.25">
      <c r="A16" s="459" t="s">
        <v>798</v>
      </c>
      <c r="B16" s="474" t="s">
        <v>483</v>
      </c>
      <c r="C16" s="461" t="s">
        <v>782</v>
      </c>
      <c r="D16" s="462">
        <f t="shared" si="0"/>
        <v>43</v>
      </c>
      <c r="E16" s="463">
        <v>25</v>
      </c>
      <c r="F16" s="473">
        <v>18</v>
      </c>
      <c r="G16" s="464"/>
      <c r="H16" s="465"/>
      <c r="I16" s="465"/>
      <c r="J16" s="466"/>
      <c r="K16" s="465"/>
      <c r="L16" s="461"/>
      <c r="M16" s="467"/>
      <c r="N16" s="467"/>
      <c r="O16" s="451">
        <v>14</v>
      </c>
      <c r="P16" s="469">
        <f t="shared" si="1"/>
        <v>15.272727272727273</v>
      </c>
      <c r="R16" s="121">
        <f t="shared" si="2"/>
        <v>0</v>
      </c>
      <c r="S16" s="121"/>
      <c r="T16" s="471">
        <f t="shared" si="3"/>
        <v>15.272727272727273</v>
      </c>
    </row>
    <row r="17" spans="1:20" ht="11.25">
      <c r="A17" s="459" t="s">
        <v>800</v>
      </c>
      <c r="B17" s="474" t="s">
        <v>484</v>
      </c>
      <c r="C17" s="461" t="s">
        <v>782</v>
      </c>
      <c r="D17" s="462">
        <f t="shared" si="0"/>
        <v>168</v>
      </c>
      <c r="E17" s="463">
        <v>144</v>
      </c>
      <c r="F17" s="473">
        <v>24</v>
      </c>
      <c r="G17" s="464"/>
      <c r="H17" s="465"/>
      <c r="I17" s="465"/>
      <c r="J17" s="466"/>
      <c r="K17" s="465"/>
      <c r="L17" s="461"/>
      <c r="M17" s="467"/>
      <c r="N17" s="467"/>
      <c r="O17" s="451">
        <v>52</v>
      </c>
      <c r="P17" s="469">
        <f t="shared" si="1"/>
        <v>56.727272727272734</v>
      </c>
      <c r="Q17" s="449">
        <v>21</v>
      </c>
      <c r="R17" s="121">
        <f t="shared" si="2"/>
        <v>22.90909090909091</v>
      </c>
      <c r="S17" s="121"/>
      <c r="T17" s="471">
        <f t="shared" si="3"/>
        <v>79.63636363636364</v>
      </c>
    </row>
    <row r="18" spans="1:20" ht="11.25">
      <c r="A18" s="459" t="s">
        <v>802</v>
      </c>
      <c r="B18" s="474" t="s">
        <v>485</v>
      </c>
      <c r="C18" s="461" t="s">
        <v>782</v>
      </c>
      <c r="D18" s="462">
        <f t="shared" si="0"/>
        <v>56</v>
      </c>
      <c r="E18" s="463">
        <v>48</v>
      </c>
      <c r="F18" s="473">
        <v>8</v>
      </c>
      <c r="G18" s="464"/>
      <c r="H18" s="465"/>
      <c r="I18" s="465"/>
      <c r="J18" s="466"/>
      <c r="K18" s="465"/>
      <c r="L18" s="461"/>
      <c r="M18" s="467"/>
      <c r="N18" s="467"/>
      <c r="O18" s="451">
        <v>3</v>
      </c>
      <c r="P18" s="469">
        <f t="shared" si="1"/>
        <v>3.2727272727272725</v>
      </c>
      <c r="R18" s="121">
        <f t="shared" si="2"/>
        <v>0</v>
      </c>
      <c r="S18" s="121"/>
      <c r="T18" s="471">
        <f t="shared" si="3"/>
        <v>3.2727272727272725</v>
      </c>
    </row>
    <row r="19" spans="1:20" ht="11.25">
      <c r="A19" s="459" t="s">
        <v>804</v>
      </c>
      <c r="B19" s="474" t="s">
        <v>486</v>
      </c>
      <c r="C19" s="475" t="s">
        <v>782</v>
      </c>
      <c r="D19" s="462">
        <f t="shared" si="0"/>
        <v>221</v>
      </c>
      <c r="E19" s="476">
        <v>165</v>
      </c>
      <c r="F19" s="477">
        <v>56</v>
      </c>
      <c r="G19" s="478"/>
      <c r="H19" s="465"/>
      <c r="I19" s="479"/>
      <c r="J19" s="480"/>
      <c r="K19" s="479"/>
      <c r="L19" s="475"/>
      <c r="M19" s="481"/>
      <c r="N19" s="481"/>
      <c r="O19" s="451">
        <v>44</v>
      </c>
      <c r="P19" s="469">
        <f t="shared" si="1"/>
        <v>48</v>
      </c>
      <c r="Q19" s="449">
        <v>19</v>
      </c>
      <c r="R19" s="121">
        <f t="shared" si="2"/>
        <v>20.727272727272727</v>
      </c>
      <c r="S19" s="121"/>
      <c r="T19" s="471">
        <f t="shared" si="3"/>
        <v>68.72727272727272</v>
      </c>
    </row>
    <row r="20" spans="1:17" ht="11.25">
      <c r="A20" s="459"/>
      <c r="B20" s="482" t="s">
        <v>1036</v>
      </c>
      <c r="C20" s="483"/>
      <c r="D20" s="482"/>
      <c r="E20" s="482"/>
      <c r="F20" s="482"/>
      <c r="G20" s="484"/>
      <c r="H20" s="485"/>
      <c r="I20" s="485"/>
      <c r="J20" s="485"/>
      <c r="K20" s="485"/>
      <c r="L20" s="486"/>
      <c r="M20" s="487"/>
      <c r="N20" s="487"/>
      <c r="O20" s="488"/>
      <c r="P20" s="453"/>
      <c r="Q20" s="453"/>
    </row>
    <row r="21" ht="11.25">
      <c r="A21" s="489"/>
    </row>
    <row r="23" spans="1:3" ht="11.25">
      <c r="A23" s="117"/>
      <c r="B23" s="117"/>
      <c r="C23" s="117"/>
    </row>
    <row r="24" spans="1:14" ht="21">
      <c r="A24" s="490"/>
      <c r="B24" s="160" t="s">
        <v>764</v>
      </c>
      <c r="C24" s="491" t="s">
        <v>487</v>
      </c>
      <c r="D24" s="491" t="s">
        <v>396</v>
      </c>
      <c r="E24" s="491"/>
      <c r="F24" s="491"/>
      <c r="G24" s="456" t="s">
        <v>771</v>
      </c>
      <c r="H24" s="455" t="s">
        <v>772</v>
      </c>
      <c r="I24" s="455" t="s">
        <v>773</v>
      </c>
      <c r="J24" s="455" t="s">
        <v>1047</v>
      </c>
      <c r="K24" s="455" t="s">
        <v>775</v>
      </c>
      <c r="L24" s="15" t="s">
        <v>397</v>
      </c>
      <c r="M24" s="719" t="s">
        <v>1254</v>
      </c>
      <c r="N24" s="719"/>
    </row>
    <row r="25" spans="1:14" ht="22.5">
      <c r="A25" s="492">
        <v>1</v>
      </c>
      <c r="B25" s="129" t="s">
        <v>488</v>
      </c>
      <c r="C25" s="493" t="s">
        <v>1257</v>
      </c>
      <c r="D25" s="494">
        <v>24</v>
      </c>
      <c r="E25" s="493"/>
      <c r="F25" s="493"/>
      <c r="G25" s="495"/>
      <c r="H25" s="465"/>
      <c r="I25" s="465"/>
      <c r="J25" s="466"/>
      <c r="K25" s="465"/>
      <c r="L25" s="461"/>
      <c r="M25" s="760"/>
      <c r="N25" s="760"/>
    </row>
    <row r="26" spans="1:14" ht="11.25">
      <c r="A26" s="492"/>
      <c r="B26" s="496" t="s">
        <v>1260</v>
      </c>
      <c r="C26" s="493"/>
      <c r="D26" s="494"/>
      <c r="E26" s="493"/>
      <c r="F26" s="493"/>
      <c r="G26" s="493"/>
      <c r="H26" s="493"/>
      <c r="I26" s="497"/>
      <c r="J26" s="498"/>
      <c r="K26" s="497"/>
      <c r="L26" s="497"/>
      <c r="M26" s="761"/>
      <c r="N26" s="761"/>
    </row>
    <row r="27" spans="1:17" s="120" customFormat="1" ht="11.25">
      <c r="A27" s="499"/>
      <c r="B27" s="170"/>
      <c r="C27" s="500"/>
      <c r="D27" s="501"/>
      <c r="E27" s="500"/>
      <c r="F27" s="500"/>
      <c r="G27" s="500"/>
      <c r="H27" s="500"/>
      <c r="I27" s="502"/>
      <c r="J27" s="503"/>
      <c r="K27" s="502"/>
      <c r="L27" s="500"/>
      <c r="M27" s="500"/>
      <c r="N27" s="153"/>
      <c r="O27" s="504"/>
      <c r="P27" s="452"/>
      <c r="Q27" s="452"/>
    </row>
    <row r="28" spans="1:14" ht="11.25">
      <c r="A28" s="505"/>
      <c r="B28" s="506" t="s">
        <v>489</v>
      </c>
      <c r="C28" s="507"/>
      <c r="D28" s="508"/>
      <c r="E28" s="507"/>
      <c r="F28" s="507"/>
      <c r="G28" s="507"/>
      <c r="H28" s="507"/>
      <c r="I28" s="509"/>
      <c r="J28" s="509"/>
      <c r="K28" s="509"/>
      <c r="L28" s="509"/>
      <c r="M28" s="509"/>
      <c r="N28" s="509"/>
    </row>
    <row r="30" spans="1:19" ht="32.25">
      <c r="A30" s="490"/>
      <c r="B30" s="762" t="s">
        <v>1037</v>
      </c>
      <c r="C30" s="762"/>
      <c r="D30" s="762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510" t="s">
        <v>1038</v>
      </c>
      <c r="P30" s="451"/>
      <c r="R30" s="449"/>
      <c r="S30" s="449"/>
    </row>
    <row r="31" spans="1:19" s="120" customFormat="1" ht="11.25">
      <c r="A31" s="492">
        <v>1</v>
      </c>
      <c r="B31" s="763" t="s">
        <v>490</v>
      </c>
      <c r="C31" s="763"/>
      <c r="D31" s="763"/>
      <c r="E31" s="763"/>
      <c r="F31" s="763"/>
      <c r="G31" s="763"/>
      <c r="H31" s="763"/>
      <c r="I31" s="763"/>
      <c r="J31" s="763"/>
      <c r="K31" s="763"/>
      <c r="L31" s="763"/>
      <c r="M31" s="763"/>
      <c r="N31" s="763"/>
      <c r="O31" s="148"/>
      <c r="P31" s="504"/>
      <c r="Q31" s="452"/>
      <c r="R31" s="452"/>
      <c r="S31" s="452"/>
    </row>
    <row r="32" spans="1:19" ht="22.5" customHeight="1">
      <c r="A32" s="492">
        <v>2</v>
      </c>
      <c r="B32" s="763" t="s">
        <v>491</v>
      </c>
      <c r="C32" s="763"/>
      <c r="D32" s="763"/>
      <c r="E32" s="763"/>
      <c r="F32" s="763"/>
      <c r="G32" s="763"/>
      <c r="H32" s="763"/>
      <c r="I32" s="763"/>
      <c r="J32" s="763"/>
      <c r="K32" s="763"/>
      <c r="L32" s="763"/>
      <c r="M32" s="763"/>
      <c r="N32" s="763"/>
      <c r="O32" s="148"/>
      <c r="P32" s="451"/>
      <c r="R32" s="449"/>
      <c r="S32" s="449"/>
    </row>
    <row r="33" spans="1:19" ht="20.25" customHeight="1">
      <c r="A33" s="492">
        <v>3</v>
      </c>
      <c r="B33" s="764" t="s">
        <v>492</v>
      </c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413"/>
      <c r="P33" s="451"/>
      <c r="R33" s="449"/>
      <c r="S33" s="449"/>
    </row>
    <row r="34" spans="1:19" ht="40.5" customHeight="1">
      <c r="A34" s="492">
        <v>4</v>
      </c>
      <c r="B34" s="764" t="s">
        <v>493</v>
      </c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413"/>
      <c r="P34" s="451"/>
      <c r="R34" s="449"/>
      <c r="S34" s="449"/>
    </row>
    <row r="35" spans="1:19" ht="11.25">
      <c r="A35" s="492">
        <v>5</v>
      </c>
      <c r="B35" s="764" t="s">
        <v>494</v>
      </c>
      <c r="C35" s="764"/>
      <c r="D35" s="764"/>
      <c r="E35" s="764"/>
      <c r="F35" s="764"/>
      <c r="G35" s="764"/>
      <c r="H35" s="764"/>
      <c r="I35" s="764"/>
      <c r="J35" s="764"/>
      <c r="K35" s="764"/>
      <c r="L35" s="764"/>
      <c r="M35" s="764"/>
      <c r="N35" s="764"/>
      <c r="O35" s="413"/>
      <c r="P35" s="451"/>
      <c r="R35" s="449"/>
      <c r="S35" s="449"/>
    </row>
    <row r="36" spans="1:19" ht="11.25">
      <c r="A36" s="492">
        <v>6</v>
      </c>
      <c r="B36" s="764" t="s">
        <v>459</v>
      </c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413"/>
      <c r="P36" s="451"/>
      <c r="R36" s="449"/>
      <c r="S36" s="449"/>
    </row>
    <row r="37" spans="1:19" ht="11.25">
      <c r="A37" s="492">
        <v>7</v>
      </c>
      <c r="B37" s="764" t="s">
        <v>495</v>
      </c>
      <c r="C37" s="764"/>
      <c r="D37" s="764"/>
      <c r="E37" s="764"/>
      <c r="F37" s="764"/>
      <c r="G37" s="764"/>
      <c r="H37" s="764"/>
      <c r="I37" s="764"/>
      <c r="J37" s="764"/>
      <c r="K37" s="764"/>
      <c r="L37" s="764"/>
      <c r="M37" s="764"/>
      <c r="N37" s="764"/>
      <c r="O37" s="413"/>
      <c r="P37" s="451"/>
      <c r="R37" s="449"/>
      <c r="S37" s="449"/>
    </row>
    <row r="38" spans="1:19" ht="11.25">
      <c r="A38" s="492">
        <v>8</v>
      </c>
      <c r="B38" s="764" t="s">
        <v>461</v>
      </c>
      <c r="C38" s="764"/>
      <c r="D38" s="764"/>
      <c r="E38" s="764"/>
      <c r="F38" s="764"/>
      <c r="G38" s="764"/>
      <c r="H38" s="764"/>
      <c r="I38" s="764"/>
      <c r="J38" s="764"/>
      <c r="K38" s="764"/>
      <c r="L38" s="764"/>
      <c r="M38" s="764"/>
      <c r="N38" s="764"/>
      <c r="O38" s="413"/>
      <c r="P38" s="451"/>
      <c r="R38" s="449"/>
      <c r="S38" s="449"/>
    </row>
    <row r="39" spans="1:19" ht="11.25">
      <c r="A39" s="492">
        <v>9</v>
      </c>
      <c r="B39" s="765" t="s">
        <v>1039</v>
      </c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511"/>
      <c r="P39" s="451"/>
      <c r="R39" s="449"/>
      <c r="S39" s="449"/>
    </row>
    <row r="40" spans="1:19" ht="23.25" customHeight="1">
      <c r="A40" s="492">
        <v>10</v>
      </c>
      <c r="B40" s="766" t="s">
        <v>496</v>
      </c>
      <c r="C40" s="766"/>
      <c r="D40" s="766"/>
      <c r="E40" s="766"/>
      <c r="F40" s="766"/>
      <c r="G40" s="766"/>
      <c r="H40" s="766"/>
      <c r="I40" s="766"/>
      <c r="J40" s="766"/>
      <c r="K40" s="766"/>
      <c r="L40" s="766"/>
      <c r="M40" s="766"/>
      <c r="N40" s="766"/>
      <c r="O40" s="512"/>
      <c r="P40" s="451"/>
      <c r="R40" s="449"/>
      <c r="S40" s="449"/>
    </row>
    <row r="47" ht="11.25">
      <c r="N47" s="790" t="s">
        <v>429</v>
      </c>
    </row>
    <row r="48" ht="11.25">
      <c r="H48" s="791" t="s">
        <v>427</v>
      </c>
    </row>
    <row r="107" ht="11.25">
      <c r="T107" s="120"/>
    </row>
    <row r="127" ht="11.25">
      <c r="T127" s="120"/>
    </row>
  </sheetData>
  <mergeCells count="15">
    <mergeCell ref="B38:N38"/>
    <mergeCell ref="B39:N39"/>
    <mergeCell ref="B40:N40"/>
    <mergeCell ref="B34:N34"/>
    <mergeCell ref="B35:N35"/>
    <mergeCell ref="B36:N36"/>
    <mergeCell ref="B37:N37"/>
    <mergeCell ref="B30:N30"/>
    <mergeCell ref="B31:N31"/>
    <mergeCell ref="B32:N32"/>
    <mergeCell ref="B33:N33"/>
    <mergeCell ref="A5:N5"/>
    <mergeCell ref="M24:N24"/>
    <mergeCell ref="M25:N25"/>
    <mergeCell ref="M26:N26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28"/>
  <sheetViews>
    <sheetView zoomScale="120" zoomScaleNormal="120" workbookViewId="0" topLeftCell="M71">
      <selection activeCell="Q87" sqref="Q87"/>
    </sheetView>
  </sheetViews>
  <sheetFormatPr defaultColWidth="9.140625" defaultRowHeight="12.75"/>
  <cols>
    <col min="1" max="1" width="5.57421875" style="1" customWidth="1"/>
    <col min="2" max="2" width="31.7109375" style="1" customWidth="1"/>
    <col min="3" max="3" width="0" style="513" hidden="1" customWidth="1"/>
    <col min="4" max="4" width="5.7109375" style="1" customWidth="1"/>
    <col min="5" max="7" width="0" style="1" hidden="1" customWidth="1"/>
    <col min="8" max="8" width="8.7109375" style="514" customWidth="1"/>
    <col min="9" max="9" width="8.7109375" style="4" customWidth="1"/>
    <col min="10" max="10" width="8.7109375" style="96" customWidth="1"/>
    <col min="11" max="11" width="10.00390625" style="1" customWidth="1"/>
    <col min="12" max="12" width="13.00390625" style="1" customWidth="1"/>
    <col min="13" max="13" width="6.28125" style="1" customWidth="1"/>
    <col min="14" max="14" width="13.00390625" style="1" customWidth="1"/>
    <col min="15" max="15" width="10.8515625" style="4" customWidth="1"/>
    <col min="16" max="16" width="12.7109375" style="1" customWidth="1"/>
    <col min="17" max="17" width="14.7109375" style="1" customWidth="1"/>
    <col min="18" max="20" width="0" style="10" hidden="1" customWidth="1"/>
    <col min="21" max="26" width="0" style="1" hidden="1" customWidth="1"/>
    <col min="27" max="255" width="12.57421875" style="1" customWidth="1"/>
    <col min="256" max="16384" width="12.57421875" style="0" customWidth="1"/>
  </cols>
  <sheetData>
    <row r="3" ht="12.75">
      <c r="B3" s="785" t="s">
        <v>421</v>
      </c>
    </row>
    <row r="4" ht="12.75">
      <c r="B4" s="785" t="s">
        <v>422</v>
      </c>
    </row>
    <row r="5" spans="1:17" ht="30.75" customHeight="1">
      <c r="A5" s="718" t="s">
        <v>497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</row>
    <row r="6" spans="1:15" ht="12.75">
      <c r="A6" s="515"/>
      <c r="B6" s="515"/>
      <c r="C6" s="516"/>
      <c r="D6" s="515"/>
      <c r="E6" s="515"/>
      <c r="F6" s="515"/>
      <c r="G6" s="515"/>
      <c r="H6" s="517"/>
      <c r="I6" s="518"/>
      <c r="J6" s="515"/>
      <c r="K6" s="515"/>
      <c r="L6" s="515"/>
      <c r="M6" s="515"/>
      <c r="N6" s="515"/>
      <c r="O6" s="515"/>
    </row>
    <row r="7" spans="1:256" s="10" customFormat="1" ht="33.75" customHeight="1">
      <c r="A7" s="15" t="s">
        <v>763</v>
      </c>
      <c r="B7" s="15" t="s">
        <v>764</v>
      </c>
      <c r="C7" s="519" t="s">
        <v>1314</v>
      </c>
      <c r="D7" s="15" t="s">
        <v>1043</v>
      </c>
      <c r="E7" s="15" t="s">
        <v>498</v>
      </c>
      <c r="F7" s="15" t="s">
        <v>355</v>
      </c>
      <c r="G7" s="15" t="s">
        <v>499</v>
      </c>
      <c r="H7" s="519" t="s">
        <v>500</v>
      </c>
      <c r="I7" s="520" t="s">
        <v>501</v>
      </c>
      <c r="J7" s="17" t="s">
        <v>771</v>
      </c>
      <c r="K7" s="15" t="s">
        <v>772</v>
      </c>
      <c r="L7" s="15" t="s">
        <v>773</v>
      </c>
      <c r="M7" s="15" t="s">
        <v>774</v>
      </c>
      <c r="N7" s="15" t="s">
        <v>775</v>
      </c>
      <c r="O7" s="15" t="s">
        <v>776</v>
      </c>
      <c r="P7" s="18" t="s">
        <v>777</v>
      </c>
      <c r="Q7" s="18" t="s">
        <v>778</v>
      </c>
      <c r="R7" s="521"/>
      <c r="S7" s="521"/>
      <c r="T7" s="521"/>
      <c r="U7" s="522"/>
      <c r="V7" s="522"/>
      <c r="IV7"/>
    </row>
    <row r="8" spans="1:22" ht="24" customHeight="1">
      <c r="A8" s="21" t="s">
        <v>780</v>
      </c>
      <c r="B8" s="52" t="s">
        <v>502</v>
      </c>
      <c r="C8" s="523"/>
      <c r="D8" s="31" t="s">
        <v>1319</v>
      </c>
      <c r="E8" s="524"/>
      <c r="F8" s="524"/>
      <c r="G8" s="524"/>
      <c r="H8" s="525">
        <v>160000</v>
      </c>
      <c r="I8" s="239"/>
      <c r="J8" s="526"/>
      <c r="K8" s="101"/>
      <c r="L8" s="101"/>
      <c r="M8" s="102"/>
      <c r="N8" s="101"/>
      <c r="O8" s="103"/>
      <c r="P8" s="104"/>
      <c r="Q8" s="104"/>
      <c r="R8" s="527">
        <v>132</v>
      </c>
      <c r="S8" s="528">
        <f aca="true" t="shared" si="0" ref="S8:S49">R8/22*24</f>
        <v>144</v>
      </c>
      <c r="T8" s="528"/>
      <c r="U8" s="529"/>
      <c r="V8" s="297"/>
    </row>
    <row r="9" spans="1:20" ht="12.75">
      <c r="A9" s="21" t="s">
        <v>783</v>
      </c>
      <c r="B9" s="52" t="s">
        <v>503</v>
      </c>
      <c r="C9" s="523"/>
      <c r="D9" s="31" t="s">
        <v>1319</v>
      </c>
      <c r="E9" s="524"/>
      <c r="F9" s="524"/>
      <c r="G9" s="524"/>
      <c r="H9" s="525">
        <v>160000</v>
      </c>
      <c r="I9" s="62"/>
      <c r="J9" s="526"/>
      <c r="K9" s="101"/>
      <c r="L9" s="101"/>
      <c r="M9" s="102"/>
      <c r="N9" s="101"/>
      <c r="O9" s="103"/>
      <c r="P9" s="104"/>
      <c r="Q9" s="104"/>
      <c r="R9" s="527">
        <v>65</v>
      </c>
      <c r="S9" s="528">
        <f t="shared" si="0"/>
        <v>70.9090909090909</v>
      </c>
      <c r="T9" s="528"/>
    </row>
    <row r="10" spans="1:20" ht="12.75">
      <c r="A10" s="21" t="s">
        <v>785</v>
      </c>
      <c r="B10" s="237" t="s">
        <v>504</v>
      </c>
      <c r="C10" s="523"/>
      <c r="D10" s="31" t="s">
        <v>1319</v>
      </c>
      <c r="E10" s="62"/>
      <c r="F10" s="62"/>
      <c r="G10" s="62"/>
      <c r="H10" s="525">
        <v>25000</v>
      </c>
      <c r="I10" s="62"/>
      <c r="J10" s="526"/>
      <c r="K10" s="101"/>
      <c r="L10" s="101"/>
      <c r="M10" s="102"/>
      <c r="N10" s="101"/>
      <c r="O10" s="103"/>
      <c r="P10" s="104"/>
      <c r="Q10" s="104"/>
      <c r="R10" s="527">
        <v>46</v>
      </c>
      <c r="S10" s="528">
        <f t="shared" si="0"/>
        <v>50.18181818181818</v>
      </c>
      <c r="T10" s="528"/>
    </row>
    <row r="11" spans="1:20" ht="12.75">
      <c r="A11" s="21" t="s">
        <v>787</v>
      </c>
      <c r="B11" s="237" t="s">
        <v>505</v>
      </c>
      <c r="C11" s="523"/>
      <c r="D11" s="31" t="s">
        <v>1319</v>
      </c>
      <c r="E11" s="524"/>
      <c r="F11" s="524"/>
      <c r="G11" s="524"/>
      <c r="H11" s="525">
        <v>26000</v>
      </c>
      <c r="I11" s="62"/>
      <c r="J11" s="526"/>
      <c r="K11" s="101"/>
      <c r="L11" s="101"/>
      <c r="M11" s="102"/>
      <c r="N11" s="101"/>
      <c r="O11" s="103"/>
      <c r="P11" s="104"/>
      <c r="Q11" s="104"/>
      <c r="R11" s="527">
        <v>48</v>
      </c>
      <c r="S11" s="528">
        <f t="shared" si="0"/>
        <v>52.36363636363636</v>
      </c>
      <c r="T11" s="528"/>
    </row>
    <row r="12" spans="1:20" ht="12.75">
      <c r="A12" s="21" t="s">
        <v>789</v>
      </c>
      <c r="B12" s="237" t="s">
        <v>506</v>
      </c>
      <c r="C12" s="523"/>
      <c r="D12" s="31" t="s">
        <v>1319</v>
      </c>
      <c r="E12" s="524"/>
      <c r="F12" s="524"/>
      <c r="G12" s="524"/>
      <c r="H12" s="525">
        <v>16500</v>
      </c>
      <c r="I12" s="62"/>
      <c r="J12" s="526"/>
      <c r="K12" s="101"/>
      <c r="L12" s="101"/>
      <c r="M12" s="102"/>
      <c r="N12" s="101"/>
      <c r="O12" s="103"/>
      <c r="P12" s="104"/>
      <c r="Q12" s="104"/>
      <c r="R12" s="527">
        <v>35</v>
      </c>
      <c r="S12" s="528">
        <f t="shared" si="0"/>
        <v>38.18181818181818</v>
      </c>
      <c r="T12" s="528"/>
    </row>
    <row r="13" spans="1:20" ht="12.75">
      <c r="A13" s="21" t="s">
        <v>791</v>
      </c>
      <c r="B13" s="52" t="s">
        <v>507</v>
      </c>
      <c r="C13" s="523"/>
      <c r="D13" s="31" t="s">
        <v>1319</v>
      </c>
      <c r="E13" s="524"/>
      <c r="F13" s="524"/>
      <c r="G13" s="524"/>
      <c r="H13" s="525">
        <v>1600</v>
      </c>
      <c r="I13" s="62"/>
      <c r="J13" s="526"/>
      <c r="K13" s="101"/>
      <c r="L13" s="101"/>
      <c r="M13" s="102"/>
      <c r="N13" s="101"/>
      <c r="O13" s="103"/>
      <c r="P13" s="104"/>
      <c r="Q13" s="104"/>
      <c r="R13" s="527">
        <v>1</v>
      </c>
      <c r="S13" s="528">
        <f t="shared" si="0"/>
        <v>1.0909090909090908</v>
      </c>
      <c r="T13" s="528"/>
    </row>
    <row r="14" spans="1:20" ht="12.75">
      <c r="A14" s="21" t="s">
        <v>794</v>
      </c>
      <c r="B14" s="52" t="s">
        <v>508</v>
      </c>
      <c r="C14" s="523"/>
      <c r="D14" s="31" t="s">
        <v>1319</v>
      </c>
      <c r="E14" s="524"/>
      <c r="F14" s="524"/>
      <c r="G14" s="524"/>
      <c r="H14" s="525">
        <v>700</v>
      </c>
      <c r="I14" s="62"/>
      <c r="J14" s="526"/>
      <c r="K14" s="101"/>
      <c r="L14" s="101"/>
      <c r="M14" s="102"/>
      <c r="N14" s="101"/>
      <c r="O14" s="103"/>
      <c r="P14" s="104"/>
      <c r="Q14" s="104"/>
      <c r="R14" s="527">
        <v>0</v>
      </c>
      <c r="S14" s="528">
        <f t="shared" si="0"/>
        <v>0</v>
      </c>
      <c r="T14" s="528"/>
    </row>
    <row r="15" spans="1:20" ht="12.75">
      <c r="A15" s="21" t="s">
        <v>796</v>
      </c>
      <c r="B15" s="52" t="s">
        <v>509</v>
      </c>
      <c r="C15" s="523"/>
      <c r="D15" s="31" t="s">
        <v>1319</v>
      </c>
      <c r="E15" s="110"/>
      <c r="F15" s="110"/>
      <c r="G15" s="110"/>
      <c r="H15" s="525">
        <v>680</v>
      </c>
      <c r="I15" s="62"/>
      <c r="J15" s="526"/>
      <c r="K15" s="101"/>
      <c r="L15" s="101"/>
      <c r="M15" s="102"/>
      <c r="N15" s="101"/>
      <c r="O15" s="103"/>
      <c r="P15" s="104"/>
      <c r="Q15" s="104"/>
      <c r="R15" s="527">
        <v>1</v>
      </c>
      <c r="S15" s="528">
        <f t="shared" si="0"/>
        <v>1.0909090909090908</v>
      </c>
      <c r="T15" s="528"/>
    </row>
    <row r="16" spans="1:20" ht="12.75">
      <c r="A16" s="21" t="s">
        <v>798</v>
      </c>
      <c r="B16" s="52" t="s">
        <v>510</v>
      </c>
      <c r="C16" s="523"/>
      <c r="D16" s="31" t="s">
        <v>1319</v>
      </c>
      <c r="E16" s="524"/>
      <c r="F16" s="524"/>
      <c r="G16" s="530"/>
      <c r="H16" s="525">
        <v>1500</v>
      </c>
      <c r="I16" s="62"/>
      <c r="J16" s="526"/>
      <c r="K16" s="101"/>
      <c r="L16" s="101"/>
      <c r="M16" s="102"/>
      <c r="N16" s="101"/>
      <c r="O16" s="103"/>
      <c r="P16" s="104"/>
      <c r="Q16" s="104"/>
      <c r="R16" s="527">
        <v>4</v>
      </c>
      <c r="S16" s="528">
        <f t="shared" si="0"/>
        <v>4.363636363636363</v>
      </c>
      <c r="T16" s="528"/>
    </row>
    <row r="17" spans="1:20" ht="12.75">
      <c r="A17" s="21" t="s">
        <v>800</v>
      </c>
      <c r="B17" s="52" t="s">
        <v>511</v>
      </c>
      <c r="C17" s="523"/>
      <c r="D17" s="31" t="s">
        <v>782</v>
      </c>
      <c r="E17" s="531"/>
      <c r="F17" s="532"/>
      <c r="G17" s="524"/>
      <c r="H17" s="525" t="s">
        <v>1245</v>
      </c>
      <c r="I17" s="62">
        <v>9</v>
      </c>
      <c r="J17" s="526"/>
      <c r="K17" s="101"/>
      <c r="L17" s="101"/>
      <c r="M17" s="102"/>
      <c r="N17" s="101"/>
      <c r="O17" s="103"/>
      <c r="P17" s="104"/>
      <c r="Q17" s="104"/>
      <c r="R17" s="527">
        <v>8</v>
      </c>
      <c r="S17" s="528">
        <f t="shared" si="0"/>
        <v>8.727272727272727</v>
      </c>
      <c r="T17" s="528"/>
    </row>
    <row r="18" spans="1:20" ht="12.75">
      <c r="A18" s="21" t="s">
        <v>802</v>
      </c>
      <c r="B18" s="52" t="s">
        <v>512</v>
      </c>
      <c r="C18" s="523"/>
      <c r="D18" s="31" t="s">
        <v>782</v>
      </c>
      <c r="E18" s="531"/>
      <c r="F18" s="533"/>
      <c r="G18" s="524"/>
      <c r="H18" s="525" t="s">
        <v>1245</v>
      </c>
      <c r="I18" s="62">
        <v>48</v>
      </c>
      <c r="J18" s="526"/>
      <c r="K18" s="101"/>
      <c r="L18" s="101"/>
      <c r="M18" s="102"/>
      <c r="N18" s="101"/>
      <c r="O18" s="103"/>
      <c r="P18" s="104"/>
      <c r="Q18" s="104"/>
      <c r="R18" s="527">
        <v>48</v>
      </c>
      <c r="S18" s="528">
        <f t="shared" si="0"/>
        <v>52.36363636363636</v>
      </c>
      <c r="T18" s="528"/>
    </row>
    <row r="19" spans="1:20" ht="12.75">
      <c r="A19" s="21" t="s">
        <v>804</v>
      </c>
      <c r="B19" s="52" t="s">
        <v>513</v>
      </c>
      <c r="C19" s="523"/>
      <c r="D19" s="31" t="s">
        <v>782</v>
      </c>
      <c r="E19" s="531"/>
      <c r="F19" s="533"/>
      <c r="G19" s="524"/>
      <c r="H19" s="525" t="s">
        <v>1245</v>
      </c>
      <c r="I19" s="62">
        <v>34</v>
      </c>
      <c r="J19" s="526"/>
      <c r="K19" s="101"/>
      <c r="L19" s="101"/>
      <c r="M19" s="102"/>
      <c r="N19" s="101"/>
      <c r="O19" s="40"/>
      <c r="P19" s="104"/>
      <c r="Q19" s="104"/>
      <c r="R19" s="527">
        <v>30</v>
      </c>
      <c r="S19" s="528">
        <f t="shared" si="0"/>
        <v>32.72727272727273</v>
      </c>
      <c r="T19" s="528"/>
    </row>
    <row r="20" spans="1:20" ht="12.75">
      <c r="A20" s="21" t="s">
        <v>806</v>
      </c>
      <c r="B20" s="52" t="s">
        <v>514</v>
      </c>
      <c r="C20" s="523"/>
      <c r="D20" s="31" t="s">
        <v>782</v>
      </c>
      <c r="E20" s="531"/>
      <c r="F20" s="532"/>
      <c r="G20" s="524"/>
      <c r="H20" s="525" t="s">
        <v>1245</v>
      </c>
      <c r="I20" s="62">
        <v>4</v>
      </c>
      <c r="J20" s="526"/>
      <c r="K20" s="101"/>
      <c r="L20" s="101"/>
      <c r="M20" s="102"/>
      <c r="N20" s="101"/>
      <c r="O20" s="40"/>
      <c r="P20" s="104"/>
      <c r="Q20" s="104"/>
      <c r="R20" s="527">
        <v>2</v>
      </c>
      <c r="S20" s="528">
        <f t="shared" si="0"/>
        <v>2.1818181818181817</v>
      </c>
      <c r="T20" s="528"/>
    </row>
    <row r="21" spans="1:20" ht="12.75">
      <c r="A21" s="21" t="s">
        <v>808</v>
      </c>
      <c r="B21" s="52" t="s">
        <v>515</v>
      </c>
      <c r="C21" s="523"/>
      <c r="D21" s="31" t="s">
        <v>782</v>
      </c>
      <c r="E21" s="531"/>
      <c r="F21" s="532"/>
      <c r="G21" s="524"/>
      <c r="H21" s="525" t="s">
        <v>1245</v>
      </c>
      <c r="I21" s="62">
        <v>12</v>
      </c>
      <c r="J21" s="526"/>
      <c r="K21" s="101"/>
      <c r="L21" s="101"/>
      <c r="M21" s="102"/>
      <c r="N21" s="101"/>
      <c r="O21" s="40"/>
      <c r="P21" s="104"/>
      <c r="Q21" s="104"/>
      <c r="R21" s="527">
        <v>10</v>
      </c>
      <c r="S21" s="528">
        <f t="shared" si="0"/>
        <v>10.909090909090908</v>
      </c>
      <c r="T21" s="528"/>
    </row>
    <row r="22" spans="1:20" ht="12.75">
      <c r="A22" s="21" t="s">
        <v>810</v>
      </c>
      <c r="B22" s="52" t="s">
        <v>516</v>
      </c>
      <c r="C22" s="523"/>
      <c r="D22" s="31" t="s">
        <v>782</v>
      </c>
      <c r="E22" s="531"/>
      <c r="F22" s="532"/>
      <c r="G22" s="524"/>
      <c r="H22" s="525" t="s">
        <v>1245</v>
      </c>
      <c r="I22" s="62">
        <v>2</v>
      </c>
      <c r="J22" s="526"/>
      <c r="K22" s="101"/>
      <c r="L22" s="101"/>
      <c r="M22" s="102"/>
      <c r="N22" s="101"/>
      <c r="O22" s="40"/>
      <c r="P22" s="104"/>
      <c r="Q22" s="104"/>
      <c r="R22" s="527">
        <v>1</v>
      </c>
      <c r="S22" s="528">
        <f t="shared" si="0"/>
        <v>1.0909090909090908</v>
      </c>
      <c r="T22" s="528"/>
    </row>
    <row r="23" spans="1:20" ht="12.75">
      <c r="A23" s="21" t="s">
        <v>812</v>
      </c>
      <c r="B23" s="237" t="s">
        <v>517</v>
      </c>
      <c r="C23" s="523"/>
      <c r="D23" s="31" t="s">
        <v>782</v>
      </c>
      <c r="E23" s="531"/>
      <c r="F23" s="532"/>
      <c r="G23" s="524"/>
      <c r="H23" s="525" t="s">
        <v>1245</v>
      </c>
      <c r="I23" s="62">
        <v>90</v>
      </c>
      <c r="J23" s="526"/>
      <c r="K23" s="101"/>
      <c r="L23" s="101"/>
      <c r="M23" s="102"/>
      <c r="N23" s="101"/>
      <c r="O23" s="40"/>
      <c r="P23" s="104"/>
      <c r="Q23" s="104"/>
      <c r="R23" s="527">
        <v>74</v>
      </c>
      <c r="S23" s="528">
        <f t="shared" si="0"/>
        <v>80.72727272727273</v>
      </c>
      <c r="T23" s="528"/>
    </row>
    <row r="24" spans="1:20" ht="12.75">
      <c r="A24" s="21" t="s">
        <v>814</v>
      </c>
      <c r="B24" s="237" t="s">
        <v>518</v>
      </c>
      <c r="C24" s="523"/>
      <c r="D24" s="31" t="s">
        <v>1319</v>
      </c>
      <c r="E24" s="524"/>
      <c r="F24" s="524"/>
      <c r="G24" s="534"/>
      <c r="H24" s="525">
        <v>1400</v>
      </c>
      <c r="I24" s="62"/>
      <c r="J24" s="535"/>
      <c r="K24" s="29"/>
      <c r="L24" s="101"/>
      <c r="M24" s="102"/>
      <c r="N24" s="101"/>
      <c r="O24" s="40"/>
      <c r="P24" s="104"/>
      <c r="Q24" s="104"/>
      <c r="R24" s="527"/>
      <c r="S24" s="528">
        <f t="shared" si="0"/>
        <v>0</v>
      </c>
      <c r="T24" s="528"/>
    </row>
    <row r="25" spans="1:20" ht="12.75">
      <c r="A25" s="21" t="s">
        <v>816</v>
      </c>
      <c r="B25" s="237" t="s">
        <v>519</v>
      </c>
      <c r="C25" s="523"/>
      <c r="D25" s="31" t="s">
        <v>1319</v>
      </c>
      <c r="E25" s="524"/>
      <c r="F25" s="524"/>
      <c r="G25" s="524"/>
      <c r="H25" s="525">
        <v>1400</v>
      </c>
      <c r="I25" s="62"/>
      <c r="J25" s="535"/>
      <c r="K25" s="29"/>
      <c r="L25" s="101"/>
      <c r="M25" s="102"/>
      <c r="N25" s="101"/>
      <c r="O25" s="40"/>
      <c r="P25" s="104"/>
      <c r="Q25" s="104"/>
      <c r="R25" s="527">
        <v>4</v>
      </c>
      <c r="S25" s="528">
        <f t="shared" si="0"/>
        <v>4.363636363636363</v>
      </c>
      <c r="T25" s="528"/>
    </row>
    <row r="26" spans="1:25" ht="12.75">
      <c r="A26" s="21" t="s">
        <v>818</v>
      </c>
      <c r="B26" s="237" t="s">
        <v>520</v>
      </c>
      <c r="C26" s="523"/>
      <c r="D26" s="31" t="s">
        <v>1319</v>
      </c>
      <c r="E26" s="531"/>
      <c r="F26" s="524"/>
      <c r="G26" s="524"/>
      <c r="H26" s="525">
        <v>100</v>
      </c>
      <c r="I26" s="62"/>
      <c r="J26" s="535"/>
      <c r="K26" s="29"/>
      <c r="L26" s="101"/>
      <c r="M26" s="102"/>
      <c r="N26" s="101"/>
      <c r="O26" s="40"/>
      <c r="P26" s="104"/>
      <c r="Q26" s="104"/>
      <c r="R26" s="527"/>
      <c r="S26" s="528">
        <f t="shared" si="0"/>
        <v>0</v>
      </c>
      <c r="T26" s="528"/>
      <c r="V26" s="1" t="s">
        <v>521</v>
      </c>
      <c r="W26" s="1" t="s">
        <v>522</v>
      </c>
      <c r="X26" s="1">
        <v>368</v>
      </c>
      <c r="Y26" s="1">
        <v>1</v>
      </c>
    </row>
    <row r="27" spans="1:25" ht="12.75">
      <c r="A27" s="21" t="s">
        <v>820</v>
      </c>
      <c r="B27" s="237" t="s">
        <v>523</v>
      </c>
      <c r="C27" s="523"/>
      <c r="D27" s="31" t="s">
        <v>1319</v>
      </c>
      <c r="E27" s="524"/>
      <c r="F27" s="524"/>
      <c r="G27" s="524"/>
      <c r="H27" s="525">
        <v>200</v>
      </c>
      <c r="I27" s="62"/>
      <c r="J27" s="535"/>
      <c r="K27" s="29"/>
      <c r="L27" s="101"/>
      <c r="M27" s="102"/>
      <c r="N27" s="101"/>
      <c r="O27" s="40"/>
      <c r="P27" s="104"/>
      <c r="Q27" s="104"/>
      <c r="R27" s="527"/>
      <c r="S27" s="528">
        <f t="shared" si="0"/>
        <v>0</v>
      </c>
      <c r="T27" s="528"/>
      <c r="W27" s="1" t="s">
        <v>522</v>
      </c>
      <c r="X27" s="1">
        <v>209</v>
      </c>
      <c r="Y27" s="1">
        <v>3</v>
      </c>
    </row>
    <row r="28" spans="1:23" ht="12.75">
      <c r="A28" s="21" t="s">
        <v>822</v>
      </c>
      <c r="B28" s="237" t="s">
        <v>524</v>
      </c>
      <c r="C28" s="523"/>
      <c r="D28" s="31" t="s">
        <v>1319</v>
      </c>
      <c r="E28" s="524"/>
      <c r="F28" s="524"/>
      <c r="G28" s="524"/>
      <c r="H28" s="525">
        <v>80</v>
      </c>
      <c r="I28" s="62"/>
      <c r="J28" s="535"/>
      <c r="K28" s="29"/>
      <c r="L28" s="101"/>
      <c r="M28" s="102"/>
      <c r="N28" s="101"/>
      <c r="O28" s="40"/>
      <c r="P28" s="104"/>
      <c r="Q28" s="104"/>
      <c r="R28" s="527"/>
      <c r="S28" s="528">
        <f t="shared" si="0"/>
        <v>0</v>
      </c>
      <c r="T28" s="528"/>
      <c r="W28" s="1" t="s">
        <v>522</v>
      </c>
    </row>
    <row r="29" spans="1:23" ht="12.75">
      <c r="A29" s="21" t="s">
        <v>824</v>
      </c>
      <c r="B29" s="237" t="s">
        <v>525</v>
      </c>
      <c r="C29" s="523"/>
      <c r="D29" s="31" t="s">
        <v>1319</v>
      </c>
      <c r="E29" s="524"/>
      <c r="F29" s="524"/>
      <c r="G29" s="524"/>
      <c r="H29" s="525">
        <v>110</v>
      </c>
      <c r="I29" s="62"/>
      <c r="J29" s="535"/>
      <c r="K29" s="29"/>
      <c r="L29" s="101"/>
      <c r="M29" s="102"/>
      <c r="N29" s="101"/>
      <c r="O29" s="40"/>
      <c r="P29" s="104"/>
      <c r="Q29" s="104"/>
      <c r="R29" s="527"/>
      <c r="S29" s="528">
        <f t="shared" si="0"/>
        <v>0</v>
      </c>
      <c r="T29" s="528"/>
      <c r="W29" s="1" t="s">
        <v>522</v>
      </c>
    </row>
    <row r="30" spans="1:20" ht="12.75">
      <c r="A30" s="21" t="s">
        <v>826</v>
      </c>
      <c r="B30" s="52" t="s">
        <v>526</v>
      </c>
      <c r="C30" s="523"/>
      <c r="D30" s="31" t="s">
        <v>1319</v>
      </c>
      <c r="E30" s="524"/>
      <c r="F30" s="524"/>
      <c r="G30" s="524"/>
      <c r="H30" s="525">
        <v>4000</v>
      </c>
      <c r="I30" s="62"/>
      <c r="J30" s="526"/>
      <c r="K30" s="101"/>
      <c r="L30" s="101"/>
      <c r="M30" s="102"/>
      <c r="N30" s="101"/>
      <c r="O30" s="40"/>
      <c r="P30" s="104"/>
      <c r="Q30" s="104"/>
      <c r="R30" s="527">
        <v>17</v>
      </c>
      <c r="S30" s="528">
        <f t="shared" si="0"/>
        <v>18.545454545454547</v>
      </c>
      <c r="T30" s="528"/>
    </row>
    <row r="31" spans="1:20" ht="22.5">
      <c r="A31" s="21" t="s">
        <v>828</v>
      </c>
      <c r="B31" s="52" t="s">
        <v>527</v>
      </c>
      <c r="C31" s="523"/>
      <c r="D31" s="31" t="s">
        <v>782</v>
      </c>
      <c r="E31" s="524"/>
      <c r="F31" s="524"/>
      <c r="G31" s="524"/>
      <c r="H31" s="525" t="s">
        <v>1245</v>
      </c>
      <c r="I31" s="62">
        <v>3</v>
      </c>
      <c r="J31" s="526"/>
      <c r="K31" s="101"/>
      <c r="L31" s="101"/>
      <c r="M31" s="102"/>
      <c r="N31" s="101"/>
      <c r="O31" s="40"/>
      <c r="P31" s="104"/>
      <c r="Q31" s="104"/>
      <c r="R31" s="527"/>
      <c r="S31" s="528">
        <f t="shared" si="0"/>
        <v>0</v>
      </c>
      <c r="T31" s="528"/>
    </row>
    <row r="32" spans="1:20" ht="12.75">
      <c r="A32" s="21" t="s">
        <v>830</v>
      </c>
      <c r="B32" s="52" t="s">
        <v>528</v>
      </c>
      <c r="C32" s="523"/>
      <c r="D32" s="31" t="s">
        <v>1319</v>
      </c>
      <c r="E32" s="524"/>
      <c r="F32" s="524"/>
      <c r="G32" s="524"/>
      <c r="H32" s="525">
        <v>1600</v>
      </c>
      <c r="I32" s="62"/>
      <c r="J32" s="526"/>
      <c r="K32" s="101"/>
      <c r="L32" s="101"/>
      <c r="M32" s="102"/>
      <c r="N32" s="101"/>
      <c r="O32" s="40"/>
      <c r="P32" s="104"/>
      <c r="Q32" s="104"/>
      <c r="R32" s="527">
        <v>12</v>
      </c>
      <c r="S32" s="528">
        <f t="shared" si="0"/>
        <v>13.09090909090909</v>
      </c>
      <c r="T32" s="528"/>
    </row>
    <row r="33" spans="1:20" ht="12.75">
      <c r="A33" s="21" t="s">
        <v>832</v>
      </c>
      <c r="B33" s="52" t="s">
        <v>529</v>
      </c>
      <c r="C33" s="523"/>
      <c r="D33" s="31" t="s">
        <v>1319</v>
      </c>
      <c r="E33" s="524"/>
      <c r="F33" s="524"/>
      <c r="G33" s="524"/>
      <c r="H33" s="525">
        <v>800</v>
      </c>
      <c r="I33" s="62"/>
      <c r="J33" s="526"/>
      <c r="K33" s="101"/>
      <c r="L33" s="101"/>
      <c r="M33" s="102"/>
      <c r="N33" s="101"/>
      <c r="O33" s="40"/>
      <c r="P33" s="104"/>
      <c r="Q33" s="104"/>
      <c r="R33" s="527">
        <v>2</v>
      </c>
      <c r="S33" s="528">
        <f t="shared" si="0"/>
        <v>2.1818181818181817</v>
      </c>
      <c r="T33" s="528"/>
    </row>
    <row r="34" spans="1:20" ht="22.5">
      <c r="A34" s="21" t="s">
        <v>834</v>
      </c>
      <c r="B34" s="52" t="s">
        <v>530</v>
      </c>
      <c r="C34" s="523"/>
      <c r="D34" s="31" t="s">
        <v>1319</v>
      </c>
      <c r="E34" s="524"/>
      <c r="F34" s="524"/>
      <c r="G34" s="524"/>
      <c r="H34" s="525">
        <v>700</v>
      </c>
      <c r="I34" s="62"/>
      <c r="J34" s="526"/>
      <c r="K34" s="101"/>
      <c r="L34" s="101"/>
      <c r="M34" s="102"/>
      <c r="N34" s="101"/>
      <c r="O34" s="40"/>
      <c r="P34" s="104"/>
      <c r="Q34" s="104"/>
      <c r="R34" s="527">
        <v>13</v>
      </c>
      <c r="S34" s="528">
        <f t="shared" si="0"/>
        <v>14.181818181818183</v>
      </c>
      <c r="T34" s="528"/>
    </row>
    <row r="35" spans="1:20" ht="12.75">
      <c r="A35" s="21" t="s">
        <v>836</v>
      </c>
      <c r="B35" s="52" t="s">
        <v>531</v>
      </c>
      <c r="C35" s="523"/>
      <c r="D35" s="31" t="s">
        <v>782</v>
      </c>
      <c r="E35" s="524"/>
      <c r="F35" s="524"/>
      <c r="G35" s="524"/>
      <c r="H35" s="525" t="s">
        <v>1245</v>
      </c>
      <c r="I35" s="62">
        <v>78</v>
      </c>
      <c r="J35" s="526"/>
      <c r="K35" s="101"/>
      <c r="L35" s="101"/>
      <c r="M35" s="102"/>
      <c r="N35" s="101"/>
      <c r="O35" s="40"/>
      <c r="P35" s="104"/>
      <c r="Q35" s="104"/>
      <c r="R35" s="527">
        <v>65</v>
      </c>
      <c r="S35" s="528">
        <f t="shared" si="0"/>
        <v>70.9090909090909</v>
      </c>
      <c r="T35" s="528"/>
    </row>
    <row r="36" spans="1:20" ht="12.75">
      <c r="A36" s="21" t="s">
        <v>838</v>
      </c>
      <c r="B36" s="52" t="s">
        <v>532</v>
      </c>
      <c r="C36" s="523"/>
      <c r="D36" s="31" t="s">
        <v>782</v>
      </c>
      <c r="E36" s="524"/>
      <c r="F36" s="524"/>
      <c r="G36" s="524"/>
      <c r="H36" s="525" t="s">
        <v>1245</v>
      </c>
      <c r="I36" s="62">
        <v>2</v>
      </c>
      <c r="J36" s="526"/>
      <c r="K36" s="101"/>
      <c r="L36" s="101"/>
      <c r="M36" s="102"/>
      <c r="N36" s="101"/>
      <c r="O36" s="40"/>
      <c r="P36" s="104"/>
      <c r="Q36" s="104"/>
      <c r="R36" s="527">
        <v>1</v>
      </c>
      <c r="S36" s="528">
        <f t="shared" si="0"/>
        <v>1.0909090909090908</v>
      </c>
      <c r="T36" s="528"/>
    </row>
    <row r="37" spans="1:20" ht="12.75">
      <c r="A37" s="21" t="s">
        <v>840</v>
      </c>
      <c r="B37" s="52" t="s">
        <v>533</v>
      </c>
      <c r="C37" s="523"/>
      <c r="D37" s="31" t="s">
        <v>782</v>
      </c>
      <c r="E37" s="524"/>
      <c r="F37" s="524"/>
      <c r="G37" s="524"/>
      <c r="H37" s="525" t="s">
        <v>1245</v>
      </c>
      <c r="I37" s="62">
        <v>195</v>
      </c>
      <c r="J37" s="526"/>
      <c r="K37" s="101"/>
      <c r="L37" s="101"/>
      <c r="M37" s="102"/>
      <c r="N37" s="101"/>
      <c r="O37" s="40"/>
      <c r="P37" s="104"/>
      <c r="Q37" s="104"/>
      <c r="R37" s="527">
        <v>160</v>
      </c>
      <c r="S37" s="528">
        <f t="shared" si="0"/>
        <v>174.54545454545453</v>
      </c>
      <c r="T37" s="528"/>
    </row>
    <row r="38" spans="1:20" ht="12.75">
      <c r="A38" s="21" t="s">
        <v>842</v>
      </c>
      <c r="B38" s="52" t="s">
        <v>534</v>
      </c>
      <c r="C38" s="523"/>
      <c r="D38" s="31" t="s">
        <v>782</v>
      </c>
      <c r="E38" s="531"/>
      <c r="F38" s="524"/>
      <c r="G38" s="524"/>
      <c r="H38" s="525" t="s">
        <v>1245</v>
      </c>
      <c r="I38" s="62">
        <v>45</v>
      </c>
      <c r="J38" s="526"/>
      <c r="K38" s="101"/>
      <c r="L38" s="101"/>
      <c r="M38" s="102"/>
      <c r="N38" s="101"/>
      <c r="O38" s="40"/>
      <c r="P38" s="104"/>
      <c r="Q38" s="104"/>
      <c r="R38" s="527">
        <v>37</v>
      </c>
      <c r="S38" s="528">
        <f t="shared" si="0"/>
        <v>40.36363636363637</v>
      </c>
      <c r="T38" s="528"/>
    </row>
    <row r="39" spans="1:20" ht="12.75">
      <c r="A39" s="21" t="s">
        <v>849</v>
      </c>
      <c r="B39" s="52" t="s">
        <v>535</v>
      </c>
      <c r="C39" s="523"/>
      <c r="D39" s="31" t="s">
        <v>1319</v>
      </c>
      <c r="E39" s="531"/>
      <c r="F39" s="524"/>
      <c r="G39" s="524"/>
      <c r="H39" s="525">
        <v>40000</v>
      </c>
      <c r="I39" s="62"/>
      <c r="J39" s="526"/>
      <c r="K39" s="101"/>
      <c r="L39" s="101"/>
      <c r="M39" s="102"/>
      <c r="N39" s="101"/>
      <c r="O39" s="40"/>
      <c r="P39" s="104"/>
      <c r="Q39" s="104"/>
      <c r="R39" s="527">
        <v>117</v>
      </c>
      <c r="S39" s="528">
        <f t="shared" si="0"/>
        <v>127.63636363636364</v>
      </c>
      <c r="T39" s="528"/>
    </row>
    <row r="40" spans="1:20" ht="12.75">
      <c r="A40" s="21" t="s">
        <v>851</v>
      </c>
      <c r="B40" s="52" t="s">
        <v>536</v>
      </c>
      <c r="C40" s="523"/>
      <c r="D40" s="31" t="s">
        <v>782</v>
      </c>
      <c r="E40" s="531"/>
      <c r="F40" s="524"/>
      <c r="G40" s="524"/>
      <c r="H40" s="525" t="s">
        <v>1245</v>
      </c>
      <c r="I40" s="62">
        <v>16</v>
      </c>
      <c r="J40" s="526"/>
      <c r="K40" s="101"/>
      <c r="L40" s="101"/>
      <c r="M40" s="102"/>
      <c r="N40" s="101"/>
      <c r="O40" s="40"/>
      <c r="P40" s="104"/>
      <c r="Q40" s="104"/>
      <c r="R40" s="527">
        <v>9</v>
      </c>
      <c r="S40" s="528">
        <f t="shared" si="0"/>
        <v>9.818181818181818</v>
      </c>
      <c r="T40" s="528"/>
    </row>
    <row r="41" spans="1:20" ht="12.75">
      <c r="A41" s="21" t="s">
        <v>853</v>
      </c>
      <c r="B41" s="237" t="s">
        <v>537</v>
      </c>
      <c r="C41" s="523"/>
      <c r="D41" s="31" t="s">
        <v>782</v>
      </c>
      <c r="E41" s="531"/>
      <c r="F41" s="524"/>
      <c r="G41" s="524"/>
      <c r="H41" s="525">
        <v>600</v>
      </c>
      <c r="I41" s="62"/>
      <c r="J41" s="526"/>
      <c r="K41" s="101"/>
      <c r="L41" s="101"/>
      <c r="M41" s="102"/>
      <c r="N41" s="101"/>
      <c r="O41" s="40"/>
      <c r="P41" s="104"/>
      <c r="Q41" s="104"/>
      <c r="R41" s="527"/>
      <c r="S41" s="528">
        <f t="shared" si="0"/>
        <v>0</v>
      </c>
      <c r="T41" s="528"/>
    </row>
    <row r="42" spans="1:22" ht="12.75">
      <c r="A42" s="21" t="s">
        <v>855</v>
      </c>
      <c r="B42" s="237" t="s">
        <v>538</v>
      </c>
      <c r="C42" s="536"/>
      <c r="D42" s="31" t="s">
        <v>782</v>
      </c>
      <c r="E42" s="285"/>
      <c r="F42" s="285"/>
      <c r="G42" s="285"/>
      <c r="H42" s="525" t="s">
        <v>1245</v>
      </c>
      <c r="I42" s="62">
        <v>2</v>
      </c>
      <c r="J42" s="526"/>
      <c r="K42" s="101"/>
      <c r="L42" s="101"/>
      <c r="M42" s="102"/>
      <c r="N42" s="101"/>
      <c r="O42" s="40"/>
      <c r="P42" s="104"/>
      <c r="Q42" s="104"/>
      <c r="R42" s="527"/>
      <c r="S42" s="528">
        <f t="shared" si="0"/>
        <v>0</v>
      </c>
      <c r="T42" s="528"/>
      <c r="V42" s="1" t="s">
        <v>539</v>
      </c>
    </row>
    <row r="43" spans="1:20" ht="12.75">
      <c r="A43" s="21" t="s">
        <v>857</v>
      </c>
      <c r="B43" s="237" t="s">
        <v>540</v>
      </c>
      <c r="C43" s="523"/>
      <c r="D43" s="31" t="s">
        <v>782</v>
      </c>
      <c r="E43" s="537"/>
      <c r="F43" s="24"/>
      <c r="G43" s="24"/>
      <c r="H43" s="525" t="s">
        <v>1245</v>
      </c>
      <c r="I43" s="62">
        <v>2</v>
      </c>
      <c r="J43" s="526"/>
      <c r="K43" s="101"/>
      <c r="L43" s="101"/>
      <c r="M43" s="102"/>
      <c r="N43" s="101"/>
      <c r="O43" s="40"/>
      <c r="P43" s="104"/>
      <c r="Q43" s="104"/>
      <c r="R43" s="527"/>
      <c r="S43" s="528">
        <f t="shared" si="0"/>
        <v>0</v>
      </c>
      <c r="T43" s="528"/>
    </row>
    <row r="44" spans="1:20" ht="12.75">
      <c r="A44" s="21" t="s">
        <v>859</v>
      </c>
      <c r="B44" s="237" t="s">
        <v>541</v>
      </c>
      <c r="C44" s="523"/>
      <c r="D44" s="31" t="s">
        <v>1319</v>
      </c>
      <c r="E44" s="537"/>
      <c r="F44" s="285"/>
      <c r="G44" s="285"/>
      <c r="H44" s="525">
        <v>2000</v>
      </c>
      <c r="I44" s="538"/>
      <c r="J44" s="526"/>
      <c r="K44" s="101"/>
      <c r="L44" s="101"/>
      <c r="M44" s="102"/>
      <c r="N44" s="101"/>
      <c r="O44" s="40"/>
      <c r="P44" s="104"/>
      <c r="Q44" s="104"/>
      <c r="R44" s="527">
        <v>6</v>
      </c>
      <c r="S44" s="528">
        <f t="shared" si="0"/>
        <v>6.545454545454545</v>
      </c>
      <c r="T44" s="528"/>
    </row>
    <row r="45" spans="1:20" ht="12.75">
      <c r="A45" s="21" t="s">
        <v>861</v>
      </c>
      <c r="B45" s="237" t="s">
        <v>542</v>
      </c>
      <c r="C45" s="523"/>
      <c r="D45" s="31" t="s">
        <v>1319</v>
      </c>
      <c r="E45" s="537"/>
      <c r="F45" s="285"/>
      <c r="G45" s="285"/>
      <c r="H45" s="525">
        <v>200</v>
      </c>
      <c r="I45" s="62"/>
      <c r="J45" s="526"/>
      <c r="K45" s="101"/>
      <c r="L45" s="101"/>
      <c r="M45" s="102"/>
      <c r="N45" s="101"/>
      <c r="O45" s="40"/>
      <c r="P45" s="104"/>
      <c r="Q45" s="104"/>
      <c r="R45" s="527"/>
      <c r="S45" s="528">
        <f t="shared" si="0"/>
        <v>0</v>
      </c>
      <c r="T45" s="528"/>
    </row>
    <row r="46" spans="1:20" ht="12.75">
      <c r="A46" s="21" t="s">
        <v>863</v>
      </c>
      <c r="B46" s="237" t="s">
        <v>543</v>
      </c>
      <c r="C46" s="523"/>
      <c r="D46" s="31" t="s">
        <v>1319</v>
      </c>
      <c r="E46" s="537"/>
      <c r="F46" s="285"/>
      <c r="G46" s="285"/>
      <c r="H46" s="525">
        <v>100</v>
      </c>
      <c r="I46" s="62"/>
      <c r="J46" s="526"/>
      <c r="K46" s="101"/>
      <c r="L46" s="101"/>
      <c r="M46" s="102"/>
      <c r="N46" s="101"/>
      <c r="O46" s="40"/>
      <c r="P46" s="104"/>
      <c r="Q46" s="104"/>
      <c r="R46" s="527"/>
      <c r="S46" s="528">
        <f t="shared" si="0"/>
        <v>0</v>
      </c>
      <c r="T46" s="528"/>
    </row>
    <row r="47" spans="1:22" ht="12.75">
      <c r="A47" s="21" t="s">
        <v>865</v>
      </c>
      <c r="B47" s="237" t="s">
        <v>544</v>
      </c>
      <c r="C47" s="523"/>
      <c r="D47" s="31" t="s">
        <v>782</v>
      </c>
      <c r="E47" s="539"/>
      <c r="F47" s="24"/>
      <c r="G47" s="24"/>
      <c r="H47" s="525" t="s">
        <v>1245</v>
      </c>
      <c r="I47" s="62">
        <v>12</v>
      </c>
      <c r="J47" s="526"/>
      <c r="K47" s="101"/>
      <c r="L47" s="101"/>
      <c r="M47" s="102"/>
      <c r="N47" s="101"/>
      <c r="O47" s="40"/>
      <c r="P47" s="104"/>
      <c r="Q47" s="104"/>
      <c r="R47" s="527">
        <v>12</v>
      </c>
      <c r="S47" s="528">
        <f t="shared" si="0"/>
        <v>13.09090909090909</v>
      </c>
      <c r="T47" s="528"/>
      <c r="U47" s="540"/>
      <c r="V47" s="1" t="s">
        <v>545</v>
      </c>
    </row>
    <row r="48" spans="1:21" ht="12.75">
      <c r="A48" s="21" t="s">
        <v>867</v>
      </c>
      <c r="B48" s="237" t="s">
        <v>546</v>
      </c>
      <c r="C48" s="523"/>
      <c r="D48" s="31" t="s">
        <v>782</v>
      </c>
      <c r="E48" s="539"/>
      <c r="F48" s="24"/>
      <c r="G48" s="24"/>
      <c r="H48" s="525" t="s">
        <v>1245</v>
      </c>
      <c r="I48" s="62">
        <v>2</v>
      </c>
      <c r="J48" s="526"/>
      <c r="K48" s="101"/>
      <c r="L48" s="101"/>
      <c r="M48" s="102"/>
      <c r="N48" s="101"/>
      <c r="O48" s="40"/>
      <c r="P48" s="104"/>
      <c r="Q48" s="104"/>
      <c r="R48" s="527">
        <v>0</v>
      </c>
      <c r="S48" s="528">
        <f t="shared" si="0"/>
        <v>0</v>
      </c>
      <c r="T48" s="528"/>
      <c r="U48" s="540"/>
    </row>
    <row r="49" spans="1:22" ht="12.75">
      <c r="A49" s="21" t="s">
        <v>869</v>
      </c>
      <c r="B49" s="237" t="s">
        <v>547</v>
      </c>
      <c r="C49" s="523"/>
      <c r="D49" s="31" t="s">
        <v>782</v>
      </c>
      <c r="E49" s="537"/>
      <c r="F49" s="24"/>
      <c r="G49" s="24"/>
      <c r="H49" s="243" t="s">
        <v>1245</v>
      </c>
      <c r="I49" s="62">
        <v>2</v>
      </c>
      <c r="J49" s="100"/>
      <c r="K49" s="101"/>
      <c r="L49" s="101"/>
      <c r="M49" s="102"/>
      <c r="N49" s="101"/>
      <c r="O49" s="40"/>
      <c r="P49" s="104"/>
      <c r="Q49" s="104"/>
      <c r="R49" s="527">
        <v>0</v>
      </c>
      <c r="S49" s="528">
        <f t="shared" si="0"/>
        <v>0</v>
      </c>
      <c r="T49" s="528"/>
      <c r="U49" s="541"/>
      <c r="V49" s="1">
        <v>6</v>
      </c>
    </row>
    <row r="50" spans="1:256" s="10" customFormat="1" ht="12.75">
      <c r="A50" s="21"/>
      <c r="B50" s="542" t="s">
        <v>1036</v>
      </c>
      <c r="C50" s="543"/>
      <c r="D50" s="544"/>
      <c r="E50" s="24"/>
      <c r="F50" s="24"/>
      <c r="G50" s="545"/>
      <c r="H50" s="24"/>
      <c r="I50" s="110"/>
      <c r="J50" s="546"/>
      <c r="K50" s="342"/>
      <c r="L50" s="342"/>
      <c r="M50" s="342"/>
      <c r="N50" s="342"/>
      <c r="O50" s="342"/>
      <c r="P50" s="342"/>
      <c r="Q50" s="342"/>
      <c r="R50" s="528"/>
      <c r="S50" s="528"/>
      <c r="T50" s="528"/>
      <c r="U50" s="547"/>
      <c r="IV50"/>
    </row>
    <row r="51" spans="1:256" s="2" customFormat="1" ht="12.75">
      <c r="A51" s="307"/>
      <c r="B51" s="548"/>
      <c r="C51" s="549"/>
      <c r="D51" s="550"/>
      <c r="E51" s="551"/>
      <c r="F51" s="551"/>
      <c r="G51" s="551"/>
      <c r="H51" s="551"/>
      <c r="I51" s="295"/>
      <c r="J51" s="312"/>
      <c r="K51" s="313"/>
      <c r="L51" s="313"/>
      <c r="M51" s="324"/>
      <c r="N51" s="313"/>
      <c r="O51" s="295"/>
      <c r="P51" s="325"/>
      <c r="Q51" s="325"/>
      <c r="R51" s="552"/>
      <c r="S51" s="553"/>
      <c r="T51" s="553"/>
      <c r="U51" s="554"/>
      <c r="IV51"/>
    </row>
    <row r="52" spans="1:256" s="2" customFormat="1" ht="21">
      <c r="A52" s="555"/>
      <c r="B52" s="160" t="s">
        <v>764</v>
      </c>
      <c r="C52" s="491" t="s">
        <v>487</v>
      </c>
      <c r="D52" s="160" t="s">
        <v>487</v>
      </c>
      <c r="E52" s="551"/>
      <c r="F52" s="551"/>
      <c r="G52" s="551"/>
      <c r="H52" s="556"/>
      <c r="I52" s="491" t="s">
        <v>396</v>
      </c>
      <c r="J52" s="456" t="s">
        <v>771</v>
      </c>
      <c r="K52" s="455" t="s">
        <v>772</v>
      </c>
      <c r="L52" s="455" t="s">
        <v>773</v>
      </c>
      <c r="M52" s="455" t="s">
        <v>1047</v>
      </c>
      <c r="N52" s="455" t="s">
        <v>775</v>
      </c>
      <c r="O52" s="15" t="s">
        <v>397</v>
      </c>
      <c r="P52" s="719" t="s">
        <v>1254</v>
      </c>
      <c r="Q52" s="719" t="s">
        <v>397</v>
      </c>
      <c r="R52" s="719" t="s">
        <v>1254</v>
      </c>
      <c r="S52" s="719"/>
      <c r="T52" s="553"/>
      <c r="U52" s="554"/>
      <c r="IV52"/>
    </row>
    <row r="53" spans="1:17" ht="56.25">
      <c r="A53" s="21" t="s">
        <v>871</v>
      </c>
      <c r="B53" s="111" t="s">
        <v>548</v>
      </c>
      <c r="C53" s="523"/>
      <c r="D53" s="103" t="s">
        <v>1257</v>
      </c>
      <c r="E53" s="231">
        <v>24</v>
      </c>
      <c r="F53" s="231"/>
      <c r="G53" s="231"/>
      <c r="H53" s="231" t="s">
        <v>1245</v>
      </c>
      <c r="I53" s="231">
        <v>24</v>
      </c>
      <c r="J53" s="100"/>
      <c r="K53" s="101"/>
      <c r="L53" s="101"/>
      <c r="M53" s="102"/>
      <c r="N53" s="101"/>
      <c r="O53" s="40"/>
      <c r="P53" s="767"/>
      <c r="Q53" s="767"/>
    </row>
    <row r="54" spans="1:256" s="2" customFormat="1" ht="12.75">
      <c r="A54" s="307"/>
      <c r="B54" s="308"/>
      <c r="C54" s="549"/>
      <c r="D54" s="550"/>
      <c r="E54" s="309"/>
      <c r="F54" s="309"/>
      <c r="G54" s="309"/>
      <c r="H54" s="309"/>
      <c r="I54" s="309"/>
      <c r="J54" s="312"/>
      <c r="K54" s="313"/>
      <c r="L54" s="313"/>
      <c r="M54" s="324"/>
      <c r="N54" s="313"/>
      <c r="O54" s="295"/>
      <c r="P54" s="325"/>
      <c r="Q54" s="325"/>
      <c r="R54" s="11"/>
      <c r="S54" s="11"/>
      <c r="T54" s="11"/>
      <c r="IV54"/>
    </row>
    <row r="55" spans="1:256" s="10" customFormat="1" ht="12.75">
      <c r="A55" s="557"/>
      <c r="B55" s="283" t="s">
        <v>549</v>
      </c>
      <c r="C55" s="285"/>
      <c r="D55" s="544"/>
      <c r="E55" s="283"/>
      <c r="F55" s="283"/>
      <c r="G55" s="283"/>
      <c r="H55" s="558"/>
      <c r="I55" s="524"/>
      <c r="J55" s="559"/>
      <c r="K55" s="342"/>
      <c r="L55" s="342"/>
      <c r="M55" s="342"/>
      <c r="N55" s="342"/>
      <c r="O55" s="342"/>
      <c r="P55" s="342"/>
      <c r="Q55" s="342"/>
      <c r="IV55"/>
    </row>
    <row r="58" spans="1:12" ht="12.75">
      <c r="A58" s="113"/>
      <c r="B58" s="113"/>
      <c r="C58" s="560"/>
      <c r="D58" s="113"/>
      <c r="K58" s="223"/>
      <c r="L58" s="223"/>
    </row>
    <row r="59" spans="1:17" ht="22.5">
      <c r="A59" s="561"/>
      <c r="B59" s="768" t="s">
        <v>550</v>
      </c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563" t="s">
        <v>1038</v>
      </c>
    </row>
    <row r="60" spans="1:17" ht="23.25" customHeight="1">
      <c r="A60" s="114">
        <v>1</v>
      </c>
      <c r="B60" s="741" t="s">
        <v>551</v>
      </c>
      <c r="C60" s="741"/>
      <c r="D60" s="741"/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331"/>
    </row>
    <row r="61" spans="1:17" ht="12.75">
      <c r="A61" s="114">
        <v>2</v>
      </c>
      <c r="B61" s="741" t="s">
        <v>552</v>
      </c>
      <c r="C61" s="741"/>
      <c r="D61" s="741"/>
      <c r="E61" s="741"/>
      <c r="F61" s="741"/>
      <c r="G61" s="741"/>
      <c r="H61" s="741"/>
      <c r="I61" s="741"/>
      <c r="J61" s="741"/>
      <c r="K61" s="741"/>
      <c r="L61" s="741"/>
      <c r="M61" s="741"/>
      <c r="N61" s="741"/>
      <c r="O61" s="741"/>
      <c r="P61" s="741"/>
      <c r="Q61" s="331"/>
    </row>
    <row r="62" spans="1:17" ht="12.75">
      <c r="A62" s="114">
        <v>3</v>
      </c>
      <c r="B62" s="741" t="s">
        <v>553</v>
      </c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331"/>
    </row>
    <row r="63" spans="1:17" ht="12.75">
      <c r="A63" s="114">
        <v>4</v>
      </c>
      <c r="B63" s="741" t="s">
        <v>554</v>
      </c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331"/>
    </row>
    <row r="64" spans="1:17" ht="12.75">
      <c r="A64" s="114">
        <v>5</v>
      </c>
      <c r="B64" s="741" t="s">
        <v>1039</v>
      </c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741"/>
      <c r="Q64" s="331"/>
    </row>
    <row r="65" spans="1:17" ht="12.75">
      <c r="A65" s="114">
        <v>6</v>
      </c>
      <c r="B65" s="741" t="s">
        <v>555</v>
      </c>
      <c r="C65" s="741"/>
      <c r="D65" s="741"/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1"/>
      <c r="P65" s="741"/>
      <c r="Q65" s="564"/>
    </row>
    <row r="66" spans="1:17" ht="12.75">
      <c r="A66" s="114">
        <v>7</v>
      </c>
      <c r="B66" s="741" t="s">
        <v>556</v>
      </c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564"/>
    </row>
    <row r="67" spans="1:17" ht="43.5" customHeight="1">
      <c r="A67" s="114">
        <v>8</v>
      </c>
      <c r="B67" s="741" t="s">
        <v>557</v>
      </c>
      <c r="C67" s="741"/>
      <c r="D67" s="741"/>
      <c r="E67" s="741"/>
      <c r="F67" s="741"/>
      <c r="G67" s="741"/>
      <c r="H67" s="741"/>
      <c r="I67" s="741"/>
      <c r="J67" s="741"/>
      <c r="K67" s="741"/>
      <c r="L67" s="741"/>
      <c r="M67" s="741"/>
      <c r="N67" s="741"/>
      <c r="O67" s="741"/>
      <c r="P67" s="741"/>
      <c r="Q67" s="564"/>
    </row>
    <row r="68" spans="1:17" ht="12.75">
      <c r="A68" s="114">
        <v>9</v>
      </c>
      <c r="B68" s="741" t="s">
        <v>558</v>
      </c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741"/>
      <c r="N68" s="741"/>
      <c r="O68" s="741"/>
      <c r="P68" s="741"/>
      <c r="Q68" s="564"/>
    </row>
    <row r="69" spans="1:17" ht="12.75">
      <c r="A69" s="114">
        <v>10</v>
      </c>
      <c r="B69" s="741" t="s">
        <v>559</v>
      </c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1"/>
      <c r="O69" s="741"/>
      <c r="P69" s="741"/>
      <c r="Q69" s="564"/>
    </row>
    <row r="70" spans="1:17" ht="12.75">
      <c r="A70" s="114">
        <v>11</v>
      </c>
      <c r="B70" s="741" t="s">
        <v>560</v>
      </c>
      <c r="C70" s="741"/>
      <c r="D70" s="741"/>
      <c r="E70" s="741"/>
      <c r="F70" s="741"/>
      <c r="G70" s="741"/>
      <c r="H70" s="741"/>
      <c r="I70" s="741"/>
      <c r="J70" s="741"/>
      <c r="K70" s="741"/>
      <c r="L70" s="741"/>
      <c r="M70" s="741"/>
      <c r="N70" s="741"/>
      <c r="O70" s="741"/>
      <c r="P70" s="741"/>
      <c r="Q70" s="564"/>
    </row>
    <row r="71" spans="1:17" ht="27.75" customHeight="1">
      <c r="A71" s="114">
        <v>12</v>
      </c>
      <c r="B71" s="741" t="s">
        <v>561</v>
      </c>
      <c r="C71" s="741"/>
      <c r="D71" s="741"/>
      <c r="E71" s="741"/>
      <c r="F71" s="741"/>
      <c r="G71" s="741"/>
      <c r="H71" s="741"/>
      <c r="I71" s="741"/>
      <c r="J71" s="741"/>
      <c r="K71" s="741"/>
      <c r="L71" s="741"/>
      <c r="M71" s="741"/>
      <c r="N71" s="741"/>
      <c r="O71" s="741"/>
      <c r="P71" s="741"/>
      <c r="Q71" s="564"/>
    </row>
    <row r="72" spans="1:17" ht="12.75">
      <c r="A72" s="114">
        <v>13</v>
      </c>
      <c r="B72" s="741" t="s">
        <v>562</v>
      </c>
      <c r="C72" s="741"/>
      <c r="D72" s="741"/>
      <c r="E72" s="741"/>
      <c r="F72" s="741"/>
      <c r="G72" s="741"/>
      <c r="H72" s="741"/>
      <c r="I72" s="741"/>
      <c r="J72" s="741"/>
      <c r="K72" s="741"/>
      <c r="L72" s="741"/>
      <c r="M72" s="741"/>
      <c r="N72" s="741"/>
      <c r="O72" s="741"/>
      <c r="P72" s="741"/>
      <c r="Q72" s="564"/>
    </row>
    <row r="73" spans="1:17" ht="25.5" customHeight="1">
      <c r="A73" s="114">
        <v>14</v>
      </c>
      <c r="B73" s="741" t="s">
        <v>563</v>
      </c>
      <c r="C73" s="741"/>
      <c r="D73" s="741"/>
      <c r="E73" s="741"/>
      <c r="F73" s="741"/>
      <c r="G73" s="741"/>
      <c r="H73" s="741"/>
      <c r="I73" s="741"/>
      <c r="J73" s="741"/>
      <c r="K73" s="741"/>
      <c r="L73" s="741"/>
      <c r="M73" s="741"/>
      <c r="N73" s="741"/>
      <c r="O73" s="741"/>
      <c r="P73" s="741"/>
      <c r="Q73" s="564"/>
    </row>
    <row r="74" spans="1:17" ht="12.75">
      <c r="A74" s="114">
        <v>15</v>
      </c>
      <c r="B74" s="741" t="s">
        <v>564</v>
      </c>
      <c r="C74" s="741"/>
      <c r="D74" s="741"/>
      <c r="E74" s="741"/>
      <c r="F74" s="741"/>
      <c r="G74" s="741"/>
      <c r="H74" s="741"/>
      <c r="I74" s="741"/>
      <c r="J74" s="741"/>
      <c r="K74" s="741"/>
      <c r="L74" s="741"/>
      <c r="M74" s="741"/>
      <c r="N74" s="741"/>
      <c r="O74" s="741"/>
      <c r="P74" s="741"/>
      <c r="Q74" s="564"/>
    </row>
    <row r="75" spans="1:17" ht="12.75">
      <c r="A75" s="114">
        <v>16</v>
      </c>
      <c r="B75" s="741" t="s">
        <v>565</v>
      </c>
      <c r="C75" s="741"/>
      <c r="D75" s="741"/>
      <c r="E75" s="741"/>
      <c r="F75" s="741"/>
      <c r="G75" s="741"/>
      <c r="H75" s="741"/>
      <c r="I75" s="741"/>
      <c r="J75" s="741"/>
      <c r="K75" s="741"/>
      <c r="L75" s="741"/>
      <c r="M75" s="741"/>
      <c r="N75" s="741"/>
      <c r="O75" s="741"/>
      <c r="P75" s="741"/>
      <c r="Q75" s="40"/>
    </row>
    <row r="76" spans="1:17" ht="12.75">
      <c r="A76" s="114">
        <v>17</v>
      </c>
      <c r="B76" s="741" t="s">
        <v>566</v>
      </c>
      <c r="C76" s="741"/>
      <c r="D76" s="741"/>
      <c r="E76" s="741"/>
      <c r="F76" s="741"/>
      <c r="G76" s="741"/>
      <c r="H76" s="741"/>
      <c r="I76" s="741"/>
      <c r="J76" s="741"/>
      <c r="K76" s="741"/>
      <c r="L76" s="741"/>
      <c r="M76" s="741"/>
      <c r="N76" s="741"/>
      <c r="O76" s="741"/>
      <c r="P76" s="741"/>
      <c r="Q76" s="40"/>
    </row>
    <row r="77" spans="1:17" ht="12.75">
      <c r="A77" s="114">
        <v>18</v>
      </c>
      <c r="B77" s="741" t="s">
        <v>567</v>
      </c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  <c r="N77" s="741"/>
      <c r="O77" s="741"/>
      <c r="P77" s="741"/>
      <c r="Q77" s="40"/>
    </row>
    <row r="78" spans="1:17" ht="12.75">
      <c r="A78" s="114">
        <v>19</v>
      </c>
      <c r="B78" s="741" t="s">
        <v>568</v>
      </c>
      <c r="C78" s="741"/>
      <c r="D78" s="741"/>
      <c r="E78" s="741"/>
      <c r="F78" s="741"/>
      <c r="G78" s="741"/>
      <c r="H78" s="741"/>
      <c r="I78" s="741"/>
      <c r="J78" s="741"/>
      <c r="K78" s="741"/>
      <c r="L78" s="741"/>
      <c r="M78" s="741"/>
      <c r="N78" s="741"/>
      <c r="O78" s="741"/>
      <c r="P78" s="741"/>
      <c r="Q78" s="40"/>
    </row>
    <row r="79" spans="1:17" ht="12.75">
      <c r="A79" s="114">
        <v>20</v>
      </c>
      <c r="B79" s="741" t="s">
        <v>569</v>
      </c>
      <c r="C79" s="741"/>
      <c r="D79" s="741"/>
      <c r="E79" s="741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741"/>
      <c r="Q79" s="40"/>
    </row>
    <row r="80" spans="1:17" ht="15.75" customHeight="1">
      <c r="A80" s="114">
        <v>21</v>
      </c>
      <c r="B80" s="741" t="s">
        <v>570</v>
      </c>
      <c r="C80" s="741"/>
      <c r="D80" s="741"/>
      <c r="E80" s="741"/>
      <c r="F80" s="741"/>
      <c r="G80" s="741"/>
      <c r="H80" s="741"/>
      <c r="I80" s="741"/>
      <c r="J80" s="741"/>
      <c r="K80" s="741"/>
      <c r="L80" s="741"/>
      <c r="M80" s="741"/>
      <c r="N80" s="741"/>
      <c r="O80" s="741"/>
      <c r="P80" s="741"/>
      <c r="Q80" s="40"/>
    </row>
    <row r="81" spans="1:17" ht="12.75">
      <c r="A81" s="114">
        <v>22</v>
      </c>
      <c r="B81" s="741" t="s">
        <v>571</v>
      </c>
      <c r="C81" s="741"/>
      <c r="D81" s="741"/>
      <c r="E81" s="741"/>
      <c r="F81" s="741"/>
      <c r="G81" s="741"/>
      <c r="H81" s="741"/>
      <c r="I81" s="741"/>
      <c r="J81" s="741"/>
      <c r="K81" s="741"/>
      <c r="L81" s="741"/>
      <c r="M81" s="741"/>
      <c r="N81" s="741"/>
      <c r="O81" s="741"/>
      <c r="P81" s="741"/>
      <c r="Q81" s="82"/>
    </row>
    <row r="82" spans="1:17" ht="31.5" customHeight="1">
      <c r="A82" s="114">
        <v>23</v>
      </c>
      <c r="B82" s="769" t="s">
        <v>414</v>
      </c>
      <c r="C82" s="769"/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39"/>
    </row>
    <row r="87" ht="12.75">
      <c r="Q87" s="790" t="s">
        <v>425</v>
      </c>
    </row>
    <row r="88" ht="12.75">
      <c r="N88" s="791" t="s">
        <v>427</v>
      </c>
    </row>
    <row r="108" ht="12.75">
      <c r="T108" s="11"/>
    </row>
    <row r="128" ht="12.75">
      <c r="T128" s="11"/>
    </row>
  </sheetData>
  <mergeCells count="28">
    <mergeCell ref="B79:P79"/>
    <mergeCell ref="B80:P80"/>
    <mergeCell ref="B81:P81"/>
    <mergeCell ref="B82:P82"/>
    <mergeCell ref="B75:P75"/>
    <mergeCell ref="B76:P76"/>
    <mergeCell ref="B77:P77"/>
    <mergeCell ref="B78:P78"/>
    <mergeCell ref="B71:P71"/>
    <mergeCell ref="B72:P72"/>
    <mergeCell ref="B73:P73"/>
    <mergeCell ref="B74:P74"/>
    <mergeCell ref="B67:P67"/>
    <mergeCell ref="B68:P68"/>
    <mergeCell ref="B69:P69"/>
    <mergeCell ref="B70:P70"/>
    <mergeCell ref="B63:P63"/>
    <mergeCell ref="B64:P64"/>
    <mergeCell ref="B65:P65"/>
    <mergeCell ref="B66:P66"/>
    <mergeCell ref="B59:P59"/>
    <mergeCell ref="B60:P60"/>
    <mergeCell ref="B61:P61"/>
    <mergeCell ref="B62:P62"/>
    <mergeCell ref="A5:Q5"/>
    <mergeCell ref="P52:Q52"/>
    <mergeCell ref="R52:S52"/>
    <mergeCell ref="P53:Q53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scale="98" r:id="rId1"/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27"/>
  <sheetViews>
    <sheetView zoomScale="120" zoomScaleNormal="120" workbookViewId="0" topLeftCell="C22">
      <selection activeCell="L35" sqref="L35"/>
    </sheetView>
  </sheetViews>
  <sheetFormatPr defaultColWidth="9.140625" defaultRowHeight="12.75"/>
  <cols>
    <col min="1" max="1" width="4.140625" style="1" customWidth="1"/>
    <col min="2" max="2" width="26.57421875" style="1" customWidth="1"/>
    <col min="3" max="3" width="5.7109375" style="1" customWidth="1"/>
    <col min="4" max="5" width="0" style="1" hidden="1" customWidth="1"/>
    <col min="6" max="6" width="7.00390625" style="1" customWidth="1"/>
    <col min="7" max="7" width="10.28125" style="1" customWidth="1"/>
    <col min="8" max="8" width="10.421875" style="1" customWidth="1"/>
    <col min="9" max="9" width="12.8515625" style="1" customWidth="1"/>
    <col min="10" max="10" width="4.8515625" style="1" customWidth="1"/>
    <col min="11" max="11" width="12.57421875" style="1" customWidth="1"/>
    <col min="12" max="12" width="9.8515625" style="1" customWidth="1"/>
    <col min="13" max="13" width="11.28125" style="1" customWidth="1"/>
    <col min="14" max="14" width="14.28125" style="1" customWidth="1"/>
    <col min="15" max="18" width="0" style="1" hidden="1" customWidth="1"/>
    <col min="19" max="20" width="0" style="565" hidden="1" customWidth="1"/>
    <col min="21" max="21" width="0" style="1" hidden="1" customWidth="1"/>
    <col min="22" max="16384" width="12.57421875" style="1" customWidth="1"/>
  </cols>
  <sheetData>
    <row r="3" ht="11.25">
      <c r="B3" s="785" t="s">
        <v>421</v>
      </c>
    </row>
    <row r="4" ht="11.25">
      <c r="B4" s="785" t="s">
        <v>422</v>
      </c>
    </row>
    <row r="5" spans="1:20" s="2" customFormat="1" ht="11.25">
      <c r="A5" s="11" t="s">
        <v>572</v>
      </c>
      <c r="S5" s="566"/>
      <c r="T5" s="566"/>
    </row>
    <row r="6" spans="1:256" s="10" customFormat="1" ht="32.25" customHeight="1">
      <c r="A6" s="15" t="s">
        <v>763</v>
      </c>
      <c r="B6" s="15" t="s">
        <v>764</v>
      </c>
      <c r="C6" s="15" t="s">
        <v>1043</v>
      </c>
      <c r="D6" s="15" t="s">
        <v>1395</v>
      </c>
      <c r="E6" s="567" t="s">
        <v>1396</v>
      </c>
      <c r="F6" s="15" t="s">
        <v>573</v>
      </c>
      <c r="G6" s="568" t="s">
        <v>771</v>
      </c>
      <c r="H6" s="15" t="s">
        <v>772</v>
      </c>
      <c r="I6" s="15" t="s">
        <v>773</v>
      </c>
      <c r="J6" s="15" t="s">
        <v>774</v>
      </c>
      <c r="K6" s="15" t="s">
        <v>775</v>
      </c>
      <c r="L6" s="15" t="s">
        <v>776</v>
      </c>
      <c r="M6" s="18" t="s">
        <v>777</v>
      </c>
      <c r="N6" s="18" t="s">
        <v>778</v>
      </c>
      <c r="O6" s="521"/>
      <c r="P6" s="521" t="s">
        <v>574</v>
      </c>
      <c r="Q6" s="521"/>
      <c r="S6" s="522"/>
      <c r="T6" s="522" t="s">
        <v>575</v>
      </c>
      <c r="IU6" s="1"/>
      <c r="IV6" s="1"/>
    </row>
    <row r="7" spans="1:20" ht="19.5" customHeight="1">
      <c r="A7" s="21" t="s">
        <v>780</v>
      </c>
      <c r="B7" s="50" t="s">
        <v>576</v>
      </c>
      <c r="C7" s="103" t="s">
        <v>782</v>
      </c>
      <c r="D7" s="40">
        <v>40</v>
      </c>
      <c r="E7" s="569">
        <v>40</v>
      </c>
      <c r="F7" s="570">
        <f aca="true" t="shared" si="0" ref="F7:F14">D7+E7</f>
        <v>80</v>
      </c>
      <c r="G7" s="571"/>
      <c r="H7" s="101"/>
      <c r="I7" s="101"/>
      <c r="J7" s="102"/>
      <c r="K7" s="101"/>
      <c r="L7" s="103"/>
      <c r="M7" s="104"/>
      <c r="N7" s="104"/>
      <c r="O7" s="572">
        <v>32</v>
      </c>
      <c r="P7" s="572">
        <v>26</v>
      </c>
      <c r="Q7" s="572">
        <f aca="true" t="shared" si="1" ref="Q7:Q14">O7+P7</f>
        <v>58</v>
      </c>
      <c r="R7" s="573">
        <f aca="true" t="shared" si="2" ref="R7:R14">Q7/22*24</f>
        <v>63.272727272727266</v>
      </c>
      <c r="S7" s="297">
        <f aca="true" t="shared" si="3" ref="S7:S14">R7*2</f>
        <v>126.54545454545453</v>
      </c>
      <c r="T7" s="297">
        <v>21</v>
      </c>
    </row>
    <row r="8" spans="1:20" ht="11.25">
      <c r="A8" s="21" t="s">
        <v>783</v>
      </c>
      <c r="B8" s="50" t="s">
        <v>577</v>
      </c>
      <c r="C8" s="103" t="s">
        <v>782</v>
      </c>
      <c r="D8" s="40">
        <v>31</v>
      </c>
      <c r="E8" s="569">
        <v>10</v>
      </c>
      <c r="F8" s="570">
        <f t="shared" si="0"/>
        <v>41</v>
      </c>
      <c r="G8" s="571"/>
      <c r="H8" s="101"/>
      <c r="I8" s="101"/>
      <c r="J8" s="102"/>
      <c r="K8" s="101"/>
      <c r="L8" s="103"/>
      <c r="M8" s="104"/>
      <c r="N8" s="104"/>
      <c r="O8" s="1">
        <v>23</v>
      </c>
      <c r="P8" s="1">
        <v>7</v>
      </c>
      <c r="Q8" s="572">
        <f t="shared" si="1"/>
        <v>30</v>
      </c>
      <c r="R8" s="573">
        <f t="shared" si="2"/>
        <v>32.72727272727273</v>
      </c>
      <c r="S8" s="297">
        <f t="shared" si="3"/>
        <v>65.45454545454545</v>
      </c>
      <c r="T8" s="565">
        <v>21</v>
      </c>
    </row>
    <row r="9" spans="1:20" ht="11.25">
      <c r="A9" s="21" t="s">
        <v>785</v>
      </c>
      <c r="B9" s="52" t="s">
        <v>578</v>
      </c>
      <c r="C9" s="103" t="s">
        <v>782</v>
      </c>
      <c r="D9" s="40">
        <v>4</v>
      </c>
      <c r="E9" s="569">
        <v>0</v>
      </c>
      <c r="F9" s="570">
        <f t="shared" si="0"/>
        <v>4</v>
      </c>
      <c r="G9" s="571"/>
      <c r="H9" s="101"/>
      <c r="I9" s="101"/>
      <c r="J9" s="102"/>
      <c r="K9" s="101"/>
      <c r="L9" s="103"/>
      <c r="M9" s="104"/>
      <c r="N9" s="104"/>
      <c r="O9" s="1">
        <v>2</v>
      </c>
      <c r="P9" s="1">
        <v>0</v>
      </c>
      <c r="Q9" s="572">
        <f t="shared" si="1"/>
        <v>2</v>
      </c>
      <c r="R9" s="573">
        <f t="shared" si="2"/>
        <v>2.1818181818181817</v>
      </c>
      <c r="S9" s="297">
        <f t="shared" si="3"/>
        <v>4.363636363636363</v>
      </c>
      <c r="T9" s="565">
        <v>1</v>
      </c>
    </row>
    <row r="10" spans="1:20" ht="11.25">
      <c r="A10" s="21" t="s">
        <v>787</v>
      </c>
      <c r="B10" s="50" t="s">
        <v>579</v>
      </c>
      <c r="C10" s="103" t="s">
        <v>782</v>
      </c>
      <c r="D10" s="40">
        <v>7</v>
      </c>
      <c r="E10" s="569">
        <v>14</v>
      </c>
      <c r="F10" s="570">
        <f t="shared" si="0"/>
        <v>21</v>
      </c>
      <c r="G10" s="571"/>
      <c r="H10" s="101"/>
      <c r="I10" s="101"/>
      <c r="J10" s="102"/>
      <c r="K10" s="101"/>
      <c r="L10" s="103"/>
      <c r="M10" s="104"/>
      <c r="N10" s="104"/>
      <c r="O10" s="1">
        <v>3</v>
      </c>
      <c r="P10" s="1">
        <v>5</v>
      </c>
      <c r="Q10" s="572">
        <f t="shared" si="1"/>
        <v>8</v>
      </c>
      <c r="R10" s="573">
        <f t="shared" si="2"/>
        <v>8.727272727272727</v>
      </c>
      <c r="S10" s="297">
        <f t="shared" si="3"/>
        <v>17.454545454545453</v>
      </c>
      <c r="T10" s="565">
        <v>2</v>
      </c>
    </row>
    <row r="11" spans="1:20" ht="11.25">
      <c r="A11" s="21" t="s">
        <v>789</v>
      </c>
      <c r="B11" s="50" t="s">
        <v>580</v>
      </c>
      <c r="C11" s="103" t="s">
        <v>782</v>
      </c>
      <c r="D11" s="40">
        <v>2</v>
      </c>
      <c r="E11" s="569">
        <v>2</v>
      </c>
      <c r="F11" s="570">
        <f t="shared" si="0"/>
        <v>4</v>
      </c>
      <c r="G11" s="571"/>
      <c r="H11" s="101"/>
      <c r="I11" s="101"/>
      <c r="J11" s="102"/>
      <c r="K11" s="101"/>
      <c r="L11" s="103"/>
      <c r="M11" s="104"/>
      <c r="N11" s="104"/>
      <c r="O11" s="1">
        <v>0</v>
      </c>
      <c r="Q11" s="572">
        <f t="shared" si="1"/>
        <v>0</v>
      </c>
      <c r="R11" s="573">
        <f t="shared" si="2"/>
        <v>0</v>
      </c>
      <c r="S11" s="297">
        <f t="shared" si="3"/>
        <v>0</v>
      </c>
      <c r="T11" s="565">
        <v>2</v>
      </c>
    </row>
    <row r="12" spans="1:20" ht="11.25">
      <c r="A12" s="21" t="s">
        <v>791</v>
      </c>
      <c r="B12" s="50" t="s">
        <v>581</v>
      </c>
      <c r="C12" s="103" t="s">
        <v>782</v>
      </c>
      <c r="D12" s="40">
        <v>3</v>
      </c>
      <c r="E12" s="569">
        <v>2</v>
      </c>
      <c r="F12" s="570">
        <f t="shared" si="0"/>
        <v>5</v>
      </c>
      <c r="G12" s="571"/>
      <c r="H12" s="101"/>
      <c r="I12" s="101"/>
      <c r="J12" s="102"/>
      <c r="K12" s="101"/>
      <c r="L12" s="103"/>
      <c r="M12" s="104"/>
      <c r="N12" s="104"/>
      <c r="O12" s="1">
        <v>1</v>
      </c>
      <c r="Q12" s="572">
        <f t="shared" si="1"/>
        <v>1</v>
      </c>
      <c r="R12" s="573">
        <f t="shared" si="2"/>
        <v>1.0909090909090908</v>
      </c>
      <c r="S12" s="297">
        <f t="shared" si="3"/>
        <v>2.1818181818181817</v>
      </c>
      <c r="T12" s="565">
        <v>2</v>
      </c>
    </row>
    <row r="13" spans="1:20" ht="11.25">
      <c r="A13" s="21" t="s">
        <v>794</v>
      </c>
      <c r="B13" s="50" t="s">
        <v>582</v>
      </c>
      <c r="C13" s="103" t="s">
        <v>782</v>
      </c>
      <c r="D13" s="40">
        <v>3</v>
      </c>
      <c r="E13" s="569">
        <v>2</v>
      </c>
      <c r="F13" s="570">
        <f t="shared" si="0"/>
        <v>5</v>
      </c>
      <c r="G13" s="571"/>
      <c r="H13" s="101"/>
      <c r="I13" s="101"/>
      <c r="J13" s="102"/>
      <c r="K13" s="101"/>
      <c r="L13" s="103"/>
      <c r="M13" s="104"/>
      <c r="N13" s="104"/>
      <c r="O13" s="1">
        <v>0</v>
      </c>
      <c r="Q13" s="572">
        <f t="shared" si="1"/>
        <v>0</v>
      </c>
      <c r="R13" s="573">
        <f t="shared" si="2"/>
        <v>0</v>
      </c>
      <c r="S13" s="297">
        <f t="shared" si="3"/>
        <v>0</v>
      </c>
      <c r="T13" s="565">
        <v>2</v>
      </c>
    </row>
    <row r="14" spans="1:20" ht="11.25">
      <c r="A14" s="21" t="s">
        <v>796</v>
      </c>
      <c r="B14" s="50" t="s">
        <v>583</v>
      </c>
      <c r="C14" s="103" t="s">
        <v>782</v>
      </c>
      <c r="D14" s="40">
        <v>5</v>
      </c>
      <c r="E14" s="569">
        <v>2</v>
      </c>
      <c r="F14" s="570">
        <f t="shared" si="0"/>
        <v>7</v>
      </c>
      <c r="G14" s="571"/>
      <c r="H14" s="101"/>
      <c r="I14" s="101"/>
      <c r="J14" s="102"/>
      <c r="K14" s="101"/>
      <c r="L14" s="103"/>
      <c r="M14" s="104"/>
      <c r="N14" s="104"/>
      <c r="O14" s="1">
        <v>1</v>
      </c>
      <c r="Q14" s="572">
        <f t="shared" si="1"/>
        <v>1</v>
      </c>
      <c r="R14" s="573">
        <f t="shared" si="2"/>
        <v>1.0909090909090908</v>
      </c>
      <c r="S14" s="297">
        <f t="shared" si="3"/>
        <v>2.1818181818181817</v>
      </c>
      <c r="T14" s="565">
        <v>2</v>
      </c>
    </row>
    <row r="15" spans="1:20" s="10" customFormat="1" ht="11.25">
      <c r="A15" s="21"/>
      <c r="B15" s="284" t="s">
        <v>1036</v>
      </c>
      <c r="C15" s="544"/>
      <c r="D15" s="574"/>
      <c r="E15" s="574"/>
      <c r="F15" s="575"/>
      <c r="G15" s="342"/>
      <c r="H15" s="342"/>
      <c r="I15" s="342"/>
      <c r="J15" s="342"/>
      <c r="K15" s="342"/>
      <c r="L15" s="342"/>
      <c r="M15" s="342"/>
      <c r="N15" s="342"/>
      <c r="R15" s="1"/>
      <c r="S15" s="297"/>
      <c r="T15" s="576"/>
    </row>
    <row r="16" spans="1:20" s="11" customFormat="1" ht="11.25">
      <c r="A16" s="307"/>
      <c r="B16" s="577"/>
      <c r="C16" s="578"/>
      <c r="D16" s="579"/>
      <c r="E16" s="579"/>
      <c r="F16" s="579"/>
      <c r="G16" s="580"/>
      <c r="H16" s="580"/>
      <c r="I16" s="580"/>
      <c r="J16" s="580"/>
      <c r="K16" s="580"/>
      <c r="L16" s="580"/>
      <c r="M16" s="580"/>
      <c r="N16" s="580"/>
      <c r="R16" s="2"/>
      <c r="S16" s="325"/>
      <c r="T16" s="581"/>
    </row>
    <row r="17" spans="1:20" s="11" customFormat="1" ht="11.25">
      <c r="A17" s="307"/>
      <c r="B17" s="577"/>
      <c r="C17" s="578"/>
      <c r="D17" s="579"/>
      <c r="E17" s="579"/>
      <c r="F17" s="579"/>
      <c r="G17" s="580"/>
      <c r="H17" s="580"/>
      <c r="I17" s="580"/>
      <c r="J17" s="580"/>
      <c r="K17" s="580"/>
      <c r="L17" s="572"/>
      <c r="M17" s="580"/>
      <c r="N17" s="580"/>
      <c r="R17" s="2"/>
      <c r="S17" s="325"/>
      <c r="T17" s="581"/>
    </row>
    <row r="18" spans="1:20" ht="11.25">
      <c r="A18" s="582"/>
      <c r="B18" s="583" t="s">
        <v>584</v>
      </c>
      <c r="C18" s="491" t="s">
        <v>585</v>
      </c>
      <c r="D18" s="491" t="s">
        <v>396</v>
      </c>
      <c r="E18" s="491" t="s">
        <v>396</v>
      </c>
      <c r="F18" s="491" t="s">
        <v>396</v>
      </c>
      <c r="G18" s="456" t="s">
        <v>771</v>
      </c>
      <c r="H18" s="455" t="s">
        <v>772</v>
      </c>
      <c r="I18" s="455" t="s">
        <v>773</v>
      </c>
      <c r="J18" s="455" t="s">
        <v>1047</v>
      </c>
      <c r="K18" s="455" t="s">
        <v>775</v>
      </c>
      <c r="L18" s="15" t="s">
        <v>397</v>
      </c>
      <c r="M18" s="719" t="s">
        <v>1254</v>
      </c>
      <c r="N18" s="719" t="s">
        <v>397</v>
      </c>
      <c r="R18" s="527"/>
      <c r="S18" s="1"/>
      <c r="T18" s="1"/>
    </row>
    <row r="19" spans="1:20" ht="33.75">
      <c r="A19" s="582">
        <v>9</v>
      </c>
      <c r="B19" s="111" t="s">
        <v>586</v>
      </c>
      <c r="C19" s="103" t="s">
        <v>1257</v>
      </c>
      <c r="D19" s="584"/>
      <c r="E19" s="584"/>
      <c r="F19" s="584">
        <v>24</v>
      </c>
      <c r="G19" s="571"/>
      <c r="H19" s="101"/>
      <c r="I19" s="101"/>
      <c r="J19" s="102"/>
      <c r="K19" s="101"/>
      <c r="L19" s="585"/>
      <c r="M19" s="770"/>
      <c r="N19" s="770"/>
      <c r="R19" s="527"/>
      <c r="S19" s="1"/>
      <c r="T19" s="1"/>
    </row>
    <row r="20" spans="1:18" s="10" customFormat="1" ht="11.25">
      <c r="A20" s="110"/>
      <c r="B20" s="111" t="s">
        <v>1419</v>
      </c>
      <c r="C20" s="544"/>
      <c r="D20" s="574"/>
      <c r="E20" s="574"/>
      <c r="F20" s="574"/>
      <c r="G20" s="342"/>
      <c r="H20" s="342"/>
      <c r="I20" s="342"/>
      <c r="J20" s="342"/>
      <c r="K20" s="342"/>
      <c r="L20" s="342"/>
      <c r="M20" s="771"/>
      <c r="N20" s="771"/>
      <c r="R20" s="528"/>
    </row>
    <row r="21" spans="1:18" s="11" customFormat="1" ht="11.25">
      <c r="A21" s="307"/>
      <c r="B21" s="577"/>
      <c r="C21" s="578"/>
      <c r="D21" s="579"/>
      <c r="E21" s="579"/>
      <c r="F21" s="579"/>
      <c r="G21" s="580"/>
      <c r="H21" s="580"/>
      <c r="I21" s="580"/>
      <c r="J21" s="580"/>
      <c r="K21" s="580"/>
      <c r="L21" s="580"/>
      <c r="M21" s="580"/>
      <c r="N21" s="580"/>
      <c r="R21" s="553"/>
    </row>
    <row r="22" spans="1:18" s="10" customFormat="1" ht="11.25">
      <c r="A22" s="557"/>
      <c r="B22" s="586" t="s">
        <v>549</v>
      </c>
      <c r="C22" s="544"/>
      <c r="D22" s="574"/>
      <c r="E22" s="574"/>
      <c r="F22" s="574"/>
      <c r="G22" s="342"/>
      <c r="H22" s="342"/>
      <c r="I22" s="342"/>
      <c r="J22" s="342"/>
      <c r="K22" s="342"/>
      <c r="L22" s="342"/>
      <c r="M22" s="342">
        <f>M15+M20</f>
        <v>0</v>
      </c>
      <c r="N22" s="342">
        <f>N15+N20</f>
        <v>0</v>
      </c>
      <c r="R22" s="528"/>
    </row>
    <row r="24" spans="1:20" ht="22.5">
      <c r="A24" s="561"/>
      <c r="B24" s="768" t="s">
        <v>587</v>
      </c>
      <c r="C24" s="768"/>
      <c r="D24" s="768"/>
      <c r="E24" s="768"/>
      <c r="F24" s="768"/>
      <c r="G24" s="768"/>
      <c r="H24" s="768"/>
      <c r="I24" s="768"/>
      <c r="J24" s="768"/>
      <c r="K24" s="768"/>
      <c r="L24" s="768"/>
      <c r="M24" s="768"/>
      <c r="N24" s="586" t="s">
        <v>1038</v>
      </c>
      <c r="S24" s="1"/>
      <c r="T24" s="1"/>
    </row>
    <row r="25" spans="1:20" ht="11.25">
      <c r="A25" s="114" t="s">
        <v>780</v>
      </c>
      <c r="B25" s="741" t="s">
        <v>588</v>
      </c>
      <c r="C25" s="741"/>
      <c r="D25" s="741"/>
      <c r="E25" s="741"/>
      <c r="F25" s="741"/>
      <c r="G25" s="741"/>
      <c r="H25" s="741"/>
      <c r="I25" s="741"/>
      <c r="J25" s="741"/>
      <c r="K25" s="741"/>
      <c r="L25" s="741"/>
      <c r="M25" s="741"/>
      <c r="N25" s="587"/>
      <c r="S25" s="1"/>
      <c r="T25" s="1"/>
    </row>
    <row r="26" spans="1:20" ht="11.25">
      <c r="A26" s="114" t="s">
        <v>783</v>
      </c>
      <c r="B26" s="741" t="s">
        <v>552</v>
      </c>
      <c r="C26" s="741"/>
      <c r="D26" s="741"/>
      <c r="E26" s="741"/>
      <c r="F26" s="741"/>
      <c r="G26" s="741"/>
      <c r="H26" s="741"/>
      <c r="I26" s="741"/>
      <c r="J26" s="741"/>
      <c r="K26" s="741"/>
      <c r="L26" s="741"/>
      <c r="M26" s="741"/>
      <c r="N26" s="587"/>
      <c r="S26" s="1"/>
      <c r="T26" s="1"/>
    </row>
    <row r="27" spans="1:20" ht="11.25">
      <c r="A27" s="114" t="s">
        <v>785</v>
      </c>
      <c r="B27" s="741" t="s">
        <v>589</v>
      </c>
      <c r="C27" s="741"/>
      <c r="D27" s="741"/>
      <c r="E27" s="741"/>
      <c r="F27" s="741"/>
      <c r="G27" s="741"/>
      <c r="H27" s="741"/>
      <c r="I27" s="741"/>
      <c r="J27" s="741"/>
      <c r="K27" s="741"/>
      <c r="L27" s="741"/>
      <c r="M27" s="741"/>
      <c r="N27" s="587"/>
      <c r="S27" s="1"/>
      <c r="T27" s="1"/>
    </row>
    <row r="28" spans="1:20" ht="11.25">
      <c r="A28" s="114" t="s">
        <v>787</v>
      </c>
      <c r="B28" s="741" t="s">
        <v>590</v>
      </c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741"/>
      <c r="N28" s="587"/>
      <c r="S28" s="1"/>
      <c r="T28" s="1"/>
    </row>
    <row r="29" spans="1:20" ht="11.25">
      <c r="A29" s="114" t="s">
        <v>789</v>
      </c>
      <c r="B29" s="741" t="s">
        <v>1039</v>
      </c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587"/>
      <c r="S29" s="1"/>
      <c r="T29" s="1"/>
    </row>
    <row r="34" ht="11.25">
      <c r="N34" s="790" t="s">
        <v>425</v>
      </c>
    </row>
    <row r="35" ht="11.25">
      <c r="L35" s="792" t="s">
        <v>428</v>
      </c>
    </row>
    <row r="107" ht="11.25">
      <c r="T107" s="566"/>
    </row>
    <row r="127" ht="11.25">
      <c r="T127" s="566"/>
    </row>
  </sheetData>
  <mergeCells count="9">
    <mergeCell ref="B29:M29"/>
    <mergeCell ref="B25:M25"/>
    <mergeCell ref="B26:M26"/>
    <mergeCell ref="B27:M27"/>
    <mergeCell ref="B28:M28"/>
    <mergeCell ref="M18:N18"/>
    <mergeCell ref="M19:N19"/>
    <mergeCell ref="M20:N20"/>
    <mergeCell ref="B24:M24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224"/>
  <sheetViews>
    <sheetView zoomScale="120" zoomScaleNormal="120" workbookViewId="0" topLeftCell="D205">
      <selection activeCell="M223" sqref="M223"/>
    </sheetView>
  </sheetViews>
  <sheetFormatPr defaultColWidth="9.140625" defaultRowHeight="12.75"/>
  <cols>
    <col min="1" max="1" width="3.7109375" style="1" customWidth="1"/>
    <col min="2" max="2" width="33.00390625" style="1" customWidth="1"/>
    <col min="3" max="4" width="7.140625" style="1" customWidth="1"/>
    <col min="5" max="7" width="0" style="1" hidden="1" customWidth="1"/>
    <col min="8" max="8" width="7.140625" style="1" customWidth="1"/>
    <col min="9" max="9" width="10.421875" style="96" customWidth="1"/>
    <col min="10" max="10" width="10.7109375" style="1" customWidth="1"/>
    <col min="11" max="11" width="13.00390625" style="1" customWidth="1"/>
    <col min="12" max="12" width="4.57421875" style="1" customWidth="1"/>
    <col min="13" max="13" width="14.140625" style="1" customWidth="1"/>
    <col min="14" max="14" width="9.57421875" style="4" customWidth="1"/>
    <col min="15" max="15" width="13.421875" style="1" customWidth="1"/>
    <col min="16" max="16" width="14.140625" style="1" customWidth="1"/>
    <col min="17" max="17" width="0" style="4" hidden="1" customWidth="1"/>
    <col min="18" max="20" width="0" style="1" hidden="1" customWidth="1"/>
    <col min="21" max="21" width="0" style="20" hidden="1" customWidth="1"/>
    <col min="22" max="255" width="12.57421875" style="1" customWidth="1"/>
    <col min="256" max="16384" width="12.57421875" style="0" customWidth="1"/>
  </cols>
  <sheetData>
    <row r="3" ht="12.75">
      <c r="B3" s="785" t="s">
        <v>421</v>
      </c>
    </row>
    <row r="4" ht="12.75">
      <c r="B4" s="785" t="s">
        <v>422</v>
      </c>
    </row>
    <row r="5" spans="1:17" ht="37.5" customHeight="1">
      <c r="A5" s="772" t="s">
        <v>591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Q5" s="1"/>
    </row>
    <row r="6" spans="1:256" s="10" customFormat="1" ht="45">
      <c r="A6" s="15" t="s">
        <v>763</v>
      </c>
      <c r="B6" s="15" t="s">
        <v>764</v>
      </c>
      <c r="C6" s="15" t="s">
        <v>592</v>
      </c>
      <c r="D6" s="15" t="s">
        <v>1043</v>
      </c>
      <c r="E6" s="15" t="s">
        <v>593</v>
      </c>
      <c r="F6" s="15" t="s">
        <v>594</v>
      </c>
      <c r="G6" s="15"/>
      <c r="H6" s="15" t="s">
        <v>444</v>
      </c>
      <c r="I6" s="17" t="s">
        <v>771</v>
      </c>
      <c r="J6" s="15" t="s">
        <v>772</v>
      </c>
      <c r="K6" s="15" t="s">
        <v>773</v>
      </c>
      <c r="L6" s="15" t="s">
        <v>774</v>
      </c>
      <c r="M6" s="15" t="s">
        <v>775</v>
      </c>
      <c r="N6" s="15" t="s">
        <v>776</v>
      </c>
      <c r="O6" s="18" t="s">
        <v>777</v>
      </c>
      <c r="P6" s="18" t="s">
        <v>778</v>
      </c>
      <c r="Q6" s="521" t="s">
        <v>779</v>
      </c>
      <c r="R6" s="521"/>
      <c r="S6" s="10" t="s">
        <v>769</v>
      </c>
      <c r="U6" s="20"/>
      <c r="IE6" s="1"/>
      <c r="IF6" s="1"/>
      <c r="IG6" s="1"/>
      <c r="IH6" s="1"/>
      <c r="IV6"/>
    </row>
    <row r="7" spans="1:21" ht="21" customHeight="1">
      <c r="A7" s="588" t="s">
        <v>780</v>
      </c>
      <c r="B7" s="52" t="s">
        <v>595</v>
      </c>
      <c r="C7" s="523">
        <v>11710</v>
      </c>
      <c r="D7" s="31" t="s">
        <v>1319</v>
      </c>
      <c r="E7" s="589">
        <v>100</v>
      </c>
      <c r="F7" s="103">
        <f aca="true" t="shared" si="0" ref="F7:F38">C7/E7</f>
        <v>117.1</v>
      </c>
      <c r="G7" s="40"/>
      <c r="H7" s="110"/>
      <c r="I7" s="28"/>
      <c r="J7" s="29"/>
      <c r="K7" s="29"/>
      <c r="L7" s="30"/>
      <c r="M7" s="29"/>
      <c r="N7" s="31"/>
      <c r="O7" s="32"/>
      <c r="P7" s="32"/>
      <c r="Q7" s="572">
        <v>93</v>
      </c>
      <c r="R7" s="527">
        <f aca="true" t="shared" si="1" ref="R7:R38">Q7/22*24</f>
        <v>101.45454545454547</v>
      </c>
      <c r="U7" s="20">
        <f aca="true" t="shared" si="2" ref="U7:U38">R7+T7</f>
        <v>101.45454545454547</v>
      </c>
    </row>
    <row r="8" spans="1:21" ht="12.75">
      <c r="A8" s="590" t="s">
        <v>783</v>
      </c>
      <c r="B8" s="237" t="s">
        <v>596</v>
      </c>
      <c r="C8" s="31">
        <v>310</v>
      </c>
      <c r="D8" s="31" t="s">
        <v>1319</v>
      </c>
      <c r="E8" s="589">
        <v>30</v>
      </c>
      <c r="F8" s="103">
        <f t="shared" si="0"/>
        <v>10.333333333333334</v>
      </c>
      <c r="G8" s="40"/>
      <c r="H8" s="110"/>
      <c r="I8" s="28"/>
      <c r="J8" s="29"/>
      <c r="K8" s="29"/>
      <c r="L8" s="30"/>
      <c r="M8" s="29"/>
      <c r="N8" s="31"/>
      <c r="O8" s="32"/>
      <c r="P8" s="32"/>
      <c r="Q8" s="4">
        <v>7</v>
      </c>
      <c r="R8" s="527">
        <f t="shared" si="1"/>
        <v>7.636363636363637</v>
      </c>
      <c r="U8" s="20">
        <f t="shared" si="2"/>
        <v>7.636363636363637</v>
      </c>
    </row>
    <row r="9" spans="1:21" ht="12.75">
      <c r="A9" s="588" t="s">
        <v>785</v>
      </c>
      <c r="B9" s="237" t="s">
        <v>597</v>
      </c>
      <c r="C9" s="31">
        <v>310</v>
      </c>
      <c r="D9" s="31" t="s">
        <v>1319</v>
      </c>
      <c r="E9" s="589">
        <v>30</v>
      </c>
      <c r="F9" s="103">
        <f t="shared" si="0"/>
        <v>10.333333333333334</v>
      </c>
      <c r="G9" s="40"/>
      <c r="H9" s="110"/>
      <c r="I9" s="28"/>
      <c r="J9" s="29"/>
      <c r="K9" s="29"/>
      <c r="L9" s="30"/>
      <c r="M9" s="29"/>
      <c r="N9" s="31"/>
      <c r="O9" s="32"/>
      <c r="P9" s="32"/>
      <c r="Q9" s="4">
        <v>7</v>
      </c>
      <c r="R9" s="527">
        <f t="shared" si="1"/>
        <v>7.636363636363637</v>
      </c>
      <c r="U9" s="20">
        <f t="shared" si="2"/>
        <v>7.636363636363637</v>
      </c>
    </row>
    <row r="10" spans="1:21" ht="12.75">
      <c r="A10" s="590" t="s">
        <v>787</v>
      </c>
      <c r="B10" s="237" t="s">
        <v>598</v>
      </c>
      <c r="C10" s="31">
        <v>60</v>
      </c>
      <c r="D10" s="31" t="s">
        <v>1319</v>
      </c>
      <c r="E10" s="589">
        <v>30</v>
      </c>
      <c r="F10" s="103">
        <f t="shared" si="0"/>
        <v>2</v>
      </c>
      <c r="G10" s="40"/>
      <c r="H10" s="110"/>
      <c r="I10" s="28"/>
      <c r="J10" s="29"/>
      <c r="K10" s="29"/>
      <c r="L10" s="30"/>
      <c r="M10" s="29"/>
      <c r="N10" s="31"/>
      <c r="O10" s="32"/>
      <c r="P10" s="32"/>
      <c r="R10" s="527">
        <f t="shared" si="1"/>
        <v>0</v>
      </c>
      <c r="U10" s="20">
        <f t="shared" si="2"/>
        <v>0</v>
      </c>
    </row>
    <row r="11" spans="1:21" ht="12.75">
      <c r="A11" s="588" t="s">
        <v>789</v>
      </c>
      <c r="B11" s="237" t="s">
        <v>599</v>
      </c>
      <c r="C11" s="31">
        <v>60</v>
      </c>
      <c r="D11" s="31" t="s">
        <v>1319</v>
      </c>
      <c r="E11" s="589">
        <v>30</v>
      </c>
      <c r="F11" s="103">
        <f t="shared" si="0"/>
        <v>2</v>
      </c>
      <c r="G11" s="40"/>
      <c r="H11" s="110"/>
      <c r="I11" s="28"/>
      <c r="J11" s="29"/>
      <c r="K11" s="29"/>
      <c r="L11" s="30"/>
      <c r="M11" s="29"/>
      <c r="N11" s="31"/>
      <c r="O11" s="32"/>
      <c r="P11" s="32"/>
      <c r="R11" s="527">
        <f t="shared" si="1"/>
        <v>0</v>
      </c>
      <c r="U11" s="20">
        <f t="shared" si="2"/>
        <v>0</v>
      </c>
    </row>
    <row r="12" spans="1:21" ht="12.75">
      <c r="A12" s="590" t="s">
        <v>791</v>
      </c>
      <c r="B12" s="52" t="s">
        <v>600</v>
      </c>
      <c r="C12" s="31">
        <v>400</v>
      </c>
      <c r="D12" s="31" t="s">
        <v>1319</v>
      </c>
      <c r="E12" s="589">
        <v>30</v>
      </c>
      <c r="F12" s="103">
        <f t="shared" si="0"/>
        <v>13.333333333333334</v>
      </c>
      <c r="G12" s="40"/>
      <c r="H12" s="110"/>
      <c r="I12" s="28"/>
      <c r="J12" s="29"/>
      <c r="K12" s="29"/>
      <c r="L12" s="30"/>
      <c r="M12" s="29"/>
      <c r="N12" s="31"/>
      <c r="O12" s="32"/>
      <c r="P12" s="32"/>
      <c r="Q12" s="4">
        <v>6</v>
      </c>
      <c r="R12" s="527">
        <f t="shared" si="1"/>
        <v>6.545454545454545</v>
      </c>
      <c r="U12" s="20">
        <f t="shared" si="2"/>
        <v>6.545454545454545</v>
      </c>
    </row>
    <row r="13" spans="1:21" ht="12.75">
      <c r="A13" s="588" t="s">
        <v>794</v>
      </c>
      <c r="B13" s="52" t="s">
        <v>601</v>
      </c>
      <c r="C13" s="591">
        <v>620</v>
      </c>
      <c r="D13" s="591" t="s">
        <v>1319</v>
      </c>
      <c r="E13" s="592">
        <v>30</v>
      </c>
      <c r="F13" s="103">
        <f t="shared" si="0"/>
        <v>20.666666666666668</v>
      </c>
      <c r="G13" s="40"/>
      <c r="H13" s="110"/>
      <c r="I13" s="28"/>
      <c r="J13" s="29"/>
      <c r="K13" s="29"/>
      <c r="L13" s="30"/>
      <c r="M13" s="29"/>
      <c r="N13" s="31"/>
      <c r="O13" s="32"/>
      <c r="P13" s="32"/>
      <c r="R13" s="527">
        <f t="shared" si="1"/>
        <v>0</v>
      </c>
      <c r="S13" s="1">
        <v>24</v>
      </c>
      <c r="T13" s="1">
        <f aca="true" t="shared" si="3" ref="T13:T44">S13/20*24</f>
        <v>28.799999999999997</v>
      </c>
      <c r="U13" s="20">
        <f t="shared" si="2"/>
        <v>28.799999999999997</v>
      </c>
    </row>
    <row r="14" spans="1:21" ht="12.75">
      <c r="A14" s="588" t="s">
        <v>796</v>
      </c>
      <c r="B14" s="52" t="s">
        <v>602</v>
      </c>
      <c r="C14" s="31">
        <v>60</v>
      </c>
      <c r="D14" s="31" t="s">
        <v>1319</v>
      </c>
      <c r="E14" s="589">
        <v>30</v>
      </c>
      <c r="F14" s="103">
        <f t="shared" si="0"/>
        <v>2</v>
      </c>
      <c r="G14" s="40"/>
      <c r="H14" s="110"/>
      <c r="I14" s="28"/>
      <c r="J14" s="29"/>
      <c r="K14" s="29"/>
      <c r="L14" s="30"/>
      <c r="M14" s="29"/>
      <c r="N14" s="31"/>
      <c r="O14" s="32"/>
      <c r="P14" s="32"/>
      <c r="R14" s="527">
        <f t="shared" si="1"/>
        <v>0</v>
      </c>
      <c r="T14" s="1">
        <f t="shared" si="3"/>
        <v>0</v>
      </c>
      <c r="U14" s="20">
        <f t="shared" si="2"/>
        <v>0</v>
      </c>
    </row>
    <row r="15" spans="1:21" ht="12.75">
      <c r="A15" s="588" t="s">
        <v>798</v>
      </c>
      <c r="B15" s="52" t="s">
        <v>603</v>
      </c>
      <c r="C15" s="31">
        <v>700</v>
      </c>
      <c r="D15" s="31" t="s">
        <v>1319</v>
      </c>
      <c r="E15" s="589">
        <v>50</v>
      </c>
      <c r="F15" s="103">
        <f t="shared" si="0"/>
        <v>14</v>
      </c>
      <c r="G15" s="40"/>
      <c r="H15" s="110"/>
      <c r="I15" s="28"/>
      <c r="J15" s="29"/>
      <c r="K15" s="29"/>
      <c r="L15" s="30"/>
      <c r="M15" s="29"/>
      <c r="N15" s="31"/>
      <c r="O15" s="32"/>
      <c r="P15" s="32"/>
      <c r="Q15" s="4">
        <v>11</v>
      </c>
      <c r="R15" s="527">
        <f t="shared" si="1"/>
        <v>12</v>
      </c>
      <c r="T15" s="1">
        <f t="shared" si="3"/>
        <v>0</v>
      </c>
      <c r="U15" s="20">
        <f t="shared" si="2"/>
        <v>12</v>
      </c>
    </row>
    <row r="16" spans="1:21" ht="12.75">
      <c r="A16" s="588" t="s">
        <v>800</v>
      </c>
      <c r="B16" s="52" t="s">
        <v>604</v>
      </c>
      <c r="C16" s="31">
        <v>520</v>
      </c>
      <c r="D16" s="31" t="s">
        <v>1319</v>
      </c>
      <c r="E16" s="589">
        <v>50</v>
      </c>
      <c r="F16" s="103">
        <f t="shared" si="0"/>
        <v>10.4</v>
      </c>
      <c r="G16" s="40"/>
      <c r="H16" s="110"/>
      <c r="I16" s="28"/>
      <c r="J16" s="29"/>
      <c r="K16" s="29"/>
      <c r="L16" s="30"/>
      <c r="M16" s="29"/>
      <c r="N16" s="62"/>
      <c r="O16" s="32"/>
      <c r="P16" s="32"/>
      <c r="Q16" s="4">
        <v>3</v>
      </c>
      <c r="R16" s="527">
        <f t="shared" si="1"/>
        <v>3.2727272727272725</v>
      </c>
      <c r="T16" s="1">
        <f t="shared" si="3"/>
        <v>0</v>
      </c>
      <c r="U16" s="20">
        <f t="shared" si="2"/>
        <v>3.2727272727272725</v>
      </c>
    </row>
    <row r="17" spans="1:21" ht="22.5">
      <c r="A17" s="588" t="s">
        <v>802</v>
      </c>
      <c r="B17" s="52" t="s">
        <v>605</v>
      </c>
      <c r="C17" s="31">
        <v>14</v>
      </c>
      <c r="D17" s="31" t="s">
        <v>606</v>
      </c>
      <c r="E17" s="589" t="s">
        <v>607</v>
      </c>
      <c r="F17" s="103" t="e">
        <f t="shared" si="0"/>
        <v>#VALUE!</v>
      </c>
      <c r="G17" s="40"/>
      <c r="H17" s="110"/>
      <c r="I17" s="28"/>
      <c r="J17" s="29"/>
      <c r="K17" s="29"/>
      <c r="L17" s="30"/>
      <c r="M17" s="29"/>
      <c r="N17" s="62"/>
      <c r="O17" s="32"/>
      <c r="P17" s="32"/>
      <c r="Q17" s="4">
        <v>8</v>
      </c>
      <c r="R17" s="527">
        <f t="shared" si="1"/>
        <v>8.727272727272727</v>
      </c>
      <c r="T17" s="1">
        <f t="shared" si="3"/>
        <v>0</v>
      </c>
      <c r="U17" s="20">
        <f t="shared" si="2"/>
        <v>8.727272727272727</v>
      </c>
    </row>
    <row r="18" spans="1:21" ht="22.5">
      <c r="A18" s="588" t="s">
        <v>804</v>
      </c>
      <c r="B18" s="52" t="s">
        <v>608</v>
      </c>
      <c r="C18" s="31">
        <v>4</v>
      </c>
      <c r="D18" s="31" t="s">
        <v>606</v>
      </c>
      <c r="E18" s="589" t="s">
        <v>607</v>
      </c>
      <c r="F18" s="103" t="e">
        <f t="shared" si="0"/>
        <v>#VALUE!</v>
      </c>
      <c r="G18" s="40"/>
      <c r="H18" s="110"/>
      <c r="I18" s="28"/>
      <c r="J18" s="29"/>
      <c r="K18" s="29"/>
      <c r="L18" s="30"/>
      <c r="M18" s="29"/>
      <c r="N18" s="62"/>
      <c r="O18" s="32"/>
      <c r="P18" s="32"/>
      <c r="Q18" s="4">
        <v>2</v>
      </c>
      <c r="R18" s="527">
        <f t="shared" si="1"/>
        <v>2.1818181818181817</v>
      </c>
      <c r="T18" s="1">
        <f t="shared" si="3"/>
        <v>0</v>
      </c>
      <c r="U18" s="20">
        <f t="shared" si="2"/>
        <v>2.1818181818181817</v>
      </c>
    </row>
    <row r="19" spans="1:21" ht="12.75">
      <c r="A19" s="588" t="s">
        <v>806</v>
      </c>
      <c r="B19" s="237" t="s">
        <v>609</v>
      </c>
      <c r="C19" s="31">
        <v>4020</v>
      </c>
      <c r="D19" s="31" t="s">
        <v>1319</v>
      </c>
      <c r="E19" s="589">
        <v>96</v>
      </c>
      <c r="F19" s="103">
        <f t="shared" si="0"/>
        <v>41.875</v>
      </c>
      <c r="G19" s="40"/>
      <c r="H19" s="110"/>
      <c r="I19" s="28"/>
      <c r="J19" s="29"/>
      <c r="K19" s="29"/>
      <c r="L19" s="30"/>
      <c r="M19" s="29"/>
      <c r="N19" s="62"/>
      <c r="O19" s="32"/>
      <c r="P19" s="32"/>
      <c r="Q19" s="4">
        <v>13</v>
      </c>
      <c r="R19" s="527">
        <f t="shared" si="1"/>
        <v>14.181818181818183</v>
      </c>
      <c r="T19" s="1">
        <f t="shared" si="3"/>
        <v>0</v>
      </c>
      <c r="U19" s="20">
        <f t="shared" si="2"/>
        <v>14.181818181818183</v>
      </c>
    </row>
    <row r="20" spans="1:21" ht="12.75">
      <c r="A20" s="588" t="s">
        <v>808</v>
      </c>
      <c r="B20" s="237" t="s">
        <v>610</v>
      </c>
      <c r="C20" s="31">
        <v>890</v>
      </c>
      <c r="D20" s="31" t="s">
        <v>1319</v>
      </c>
      <c r="E20" s="589">
        <v>96</v>
      </c>
      <c r="F20" s="103">
        <f t="shared" si="0"/>
        <v>9.270833333333334</v>
      </c>
      <c r="G20" s="40"/>
      <c r="H20" s="110"/>
      <c r="I20" s="28"/>
      <c r="J20" s="29"/>
      <c r="K20" s="29"/>
      <c r="L20" s="30"/>
      <c r="M20" s="29"/>
      <c r="N20" s="62"/>
      <c r="O20" s="32"/>
      <c r="P20" s="32"/>
      <c r="R20" s="527">
        <f t="shared" si="1"/>
        <v>0</v>
      </c>
      <c r="T20" s="1">
        <f t="shared" si="3"/>
        <v>0</v>
      </c>
      <c r="U20" s="20">
        <f t="shared" si="2"/>
        <v>0</v>
      </c>
    </row>
    <row r="21" spans="1:21" ht="12.75">
      <c r="A21" s="588" t="s">
        <v>810</v>
      </c>
      <c r="B21" s="52" t="s">
        <v>611</v>
      </c>
      <c r="C21" s="31">
        <v>350</v>
      </c>
      <c r="D21" s="31" t="s">
        <v>1319</v>
      </c>
      <c r="E21" s="589">
        <v>96</v>
      </c>
      <c r="F21" s="103">
        <f t="shared" si="0"/>
        <v>3.6458333333333335</v>
      </c>
      <c r="G21" s="40"/>
      <c r="H21" s="110"/>
      <c r="I21" s="28"/>
      <c r="J21" s="29"/>
      <c r="K21" s="29"/>
      <c r="L21" s="30"/>
      <c r="M21" s="29"/>
      <c r="N21" s="62"/>
      <c r="O21" s="32"/>
      <c r="P21" s="32"/>
      <c r="Q21" s="4">
        <v>4</v>
      </c>
      <c r="R21" s="527">
        <f t="shared" si="1"/>
        <v>4.363636363636363</v>
      </c>
      <c r="T21" s="1">
        <f t="shared" si="3"/>
        <v>0</v>
      </c>
      <c r="U21" s="20">
        <f t="shared" si="2"/>
        <v>4.363636363636363</v>
      </c>
    </row>
    <row r="22" spans="1:21" ht="12.75">
      <c r="A22" s="588" t="s">
        <v>812</v>
      </c>
      <c r="B22" s="52" t="s">
        <v>612</v>
      </c>
      <c r="C22" s="31">
        <v>190</v>
      </c>
      <c r="D22" s="31" t="s">
        <v>1319</v>
      </c>
      <c r="E22" s="589">
        <v>96</v>
      </c>
      <c r="F22" s="103">
        <f t="shared" si="0"/>
        <v>1.9791666666666667</v>
      </c>
      <c r="G22" s="40"/>
      <c r="H22" s="110"/>
      <c r="I22" s="28"/>
      <c r="J22" s="29"/>
      <c r="K22" s="29"/>
      <c r="L22" s="30"/>
      <c r="M22" s="29"/>
      <c r="N22" s="62"/>
      <c r="O22" s="32"/>
      <c r="P22" s="32"/>
      <c r="R22" s="527">
        <f t="shared" si="1"/>
        <v>0</v>
      </c>
      <c r="T22" s="1">
        <f t="shared" si="3"/>
        <v>0</v>
      </c>
      <c r="U22" s="20">
        <f t="shared" si="2"/>
        <v>0</v>
      </c>
    </row>
    <row r="23" spans="1:21" ht="12.75">
      <c r="A23" s="588" t="s">
        <v>814</v>
      </c>
      <c r="B23" s="52" t="s">
        <v>613</v>
      </c>
      <c r="C23" s="31">
        <v>3120</v>
      </c>
      <c r="D23" s="31" t="s">
        <v>1319</v>
      </c>
      <c r="E23" s="589">
        <v>96</v>
      </c>
      <c r="F23" s="103">
        <f t="shared" si="0"/>
        <v>32.5</v>
      </c>
      <c r="G23" s="40"/>
      <c r="H23" s="110"/>
      <c r="I23" s="28"/>
      <c r="J23" s="29"/>
      <c r="K23" s="29"/>
      <c r="L23" s="30"/>
      <c r="M23" s="29"/>
      <c r="N23" s="62"/>
      <c r="O23" s="32"/>
      <c r="P23" s="32"/>
      <c r="Q23" s="4">
        <v>31</v>
      </c>
      <c r="R23" s="527">
        <f t="shared" si="1"/>
        <v>33.81818181818182</v>
      </c>
      <c r="T23" s="1">
        <f t="shared" si="3"/>
        <v>0</v>
      </c>
      <c r="U23" s="20">
        <f t="shared" si="2"/>
        <v>33.81818181818182</v>
      </c>
    </row>
    <row r="24" spans="1:21" ht="12.75">
      <c r="A24" s="588" t="s">
        <v>816</v>
      </c>
      <c r="B24" s="52" t="s">
        <v>614</v>
      </c>
      <c r="C24" s="31">
        <v>3120</v>
      </c>
      <c r="D24" s="31" t="s">
        <v>1319</v>
      </c>
      <c r="E24" s="589">
        <v>96</v>
      </c>
      <c r="F24" s="103">
        <f t="shared" si="0"/>
        <v>32.5</v>
      </c>
      <c r="G24" s="62"/>
      <c r="H24" s="110"/>
      <c r="I24" s="28"/>
      <c r="J24" s="29"/>
      <c r="K24" s="29"/>
      <c r="L24" s="30"/>
      <c r="M24" s="29"/>
      <c r="N24" s="62"/>
      <c r="O24" s="32"/>
      <c r="P24" s="32"/>
      <c r="Q24" s="4">
        <v>30</v>
      </c>
      <c r="R24" s="527">
        <f t="shared" si="1"/>
        <v>32.72727272727273</v>
      </c>
      <c r="T24" s="1">
        <f t="shared" si="3"/>
        <v>0</v>
      </c>
      <c r="U24" s="20">
        <f t="shared" si="2"/>
        <v>32.72727272727273</v>
      </c>
    </row>
    <row r="25" spans="1:21" ht="12.75">
      <c r="A25" s="588" t="s">
        <v>818</v>
      </c>
      <c r="B25" s="52" t="s">
        <v>615</v>
      </c>
      <c r="C25" s="31">
        <v>2680</v>
      </c>
      <c r="D25" s="31" t="s">
        <v>1319</v>
      </c>
      <c r="E25" s="589">
        <v>96</v>
      </c>
      <c r="F25" s="103">
        <f t="shared" si="0"/>
        <v>27.916666666666668</v>
      </c>
      <c r="G25" s="62"/>
      <c r="H25" s="110"/>
      <c r="I25" s="28"/>
      <c r="J25" s="29"/>
      <c r="K25" s="29"/>
      <c r="L25" s="30"/>
      <c r="M25" s="29"/>
      <c r="N25" s="62"/>
      <c r="O25" s="32"/>
      <c r="P25" s="32"/>
      <c r="Q25" s="4">
        <v>26</v>
      </c>
      <c r="R25" s="527">
        <f t="shared" si="1"/>
        <v>28.363636363636367</v>
      </c>
      <c r="T25" s="1">
        <f t="shared" si="3"/>
        <v>0</v>
      </c>
      <c r="U25" s="20">
        <f t="shared" si="2"/>
        <v>28.363636363636367</v>
      </c>
    </row>
    <row r="26" spans="1:21" ht="12.75">
      <c r="A26" s="588" t="s">
        <v>820</v>
      </c>
      <c r="B26" s="52" t="s">
        <v>616</v>
      </c>
      <c r="C26" s="31">
        <v>2680</v>
      </c>
      <c r="D26" s="31" t="s">
        <v>1319</v>
      </c>
      <c r="E26" s="589">
        <v>96</v>
      </c>
      <c r="F26" s="103">
        <f t="shared" si="0"/>
        <v>27.916666666666668</v>
      </c>
      <c r="G26" s="40"/>
      <c r="H26" s="110"/>
      <c r="I26" s="28"/>
      <c r="J26" s="29"/>
      <c r="K26" s="29"/>
      <c r="L26" s="30"/>
      <c r="M26" s="29"/>
      <c r="N26" s="62"/>
      <c r="O26" s="32"/>
      <c r="P26" s="32"/>
      <c r="Q26" s="4">
        <v>26</v>
      </c>
      <c r="R26" s="527">
        <f t="shared" si="1"/>
        <v>28.363636363636367</v>
      </c>
      <c r="T26" s="1">
        <f t="shared" si="3"/>
        <v>0</v>
      </c>
      <c r="U26" s="20">
        <f t="shared" si="2"/>
        <v>28.363636363636367</v>
      </c>
    </row>
    <row r="27" spans="1:21" ht="12.75">
      <c r="A27" s="588" t="s">
        <v>822</v>
      </c>
      <c r="B27" s="52" t="s">
        <v>617</v>
      </c>
      <c r="C27" s="31">
        <v>3560</v>
      </c>
      <c r="D27" s="31" t="s">
        <v>1319</v>
      </c>
      <c r="E27" s="589">
        <v>96</v>
      </c>
      <c r="F27" s="103">
        <f t="shared" si="0"/>
        <v>37.083333333333336</v>
      </c>
      <c r="G27" s="231"/>
      <c r="H27" s="110"/>
      <c r="I27" s="28"/>
      <c r="J27" s="29"/>
      <c r="K27" s="29"/>
      <c r="L27" s="30"/>
      <c r="M27" s="29"/>
      <c r="N27" s="62"/>
      <c r="O27" s="32"/>
      <c r="P27" s="32"/>
      <c r="Q27" s="4">
        <v>33</v>
      </c>
      <c r="R27" s="527">
        <f t="shared" si="1"/>
        <v>36</v>
      </c>
      <c r="T27" s="1">
        <f t="shared" si="3"/>
        <v>0</v>
      </c>
      <c r="U27" s="20">
        <f t="shared" si="2"/>
        <v>36</v>
      </c>
    </row>
    <row r="28" spans="1:21" ht="12.75">
      <c r="A28" s="588" t="s">
        <v>824</v>
      </c>
      <c r="B28" s="52" t="s">
        <v>618</v>
      </c>
      <c r="C28" s="31">
        <v>3700</v>
      </c>
      <c r="D28" s="31" t="s">
        <v>1319</v>
      </c>
      <c r="E28" s="589">
        <v>96</v>
      </c>
      <c r="F28" s="103">
        <f t="shared" si="0"/>
        <v>38.541666666666664</v>
      </c>
      <c r="G28" s="40"/>
      <c r="H28" s="110"/>
      <c r="I28" s="28"/>
      <c r="J28" s="29"/>
      <c r="K28" s="29"/>
      <c r="L28" s="30"/>
      <c r="M28" s="29"/>
      <c r="N28" s="62"/>
      <c r="O28" s="32"/>
      <c r="P28" s="32"/>
      <c r="Q28" s="4">
        <v>34</v>
      </c>
      <c r="R28" s="527">
        <f t="shared" si="1"/>
        <v>37.09090909090909</v>
      </c>
      <c r="T28" s="1">
        <f t="shared" si="3"/>
        <v>0</v>
      </c>
      <c r="U28" s="20">
        <f t="shared" si="2"/>
        <v>37.09090909090909</v>
      </c>
    </row>
    <row r="29" spans="1:21" ht="12.75">
      <c r="A29" s="588" t="s">
        <v>826</v>
      </c>
      <c r="B29" s="52" t="s">
        <v>619</v>
      </c>
      <c r="C29" s="591">
        <v>3400</v>
      </c>
      <c r="D29" s="591" t="s">
        <v>1319</v>
      </c>
      <c r="E29" s="592">
        <v>96</v>
      </c>
      <c r="F29" s="103">
        <f t="shared" si="0"/>
        <v>35.416666666666664</v>
      </c>
      <c r="G29" s="62"/>
      <c r="H29" s="110"/>
      <c r="I29" s="28"/>
      <c r="J29" s="29"/>
      <c r="K29" s="29"/>
      <c r="L29" s="30"/>
      <c r="M29" s="29"/>
      <c r="N29" s="62"/>
      <c r="O29" s="32"/>
      <c r="P29" s="32"/>
      <c r="Q29" s="4">
        <v>28</v>
      </c>
      <c r="R29" s="527">
        <f t="shared" si="1"/>
        <v>30.545454545454547</v>
      </c>
      <c r="T29" s="1">
        <f t="shared" si="3"/>
        <v>0</v>
      </c>
      <c r="U29" s="20">
        <f t="shared" si="2"/>
        <v>30.545454545454547</v>
      </c>
    </row>
    <row r="30" spans="1:21" ht="12.75">
      <c r="A30" s="588" t="s">
        <v>828</v>
      </c>
      <c r="B30" s="52" t="s">
        <v>620</v>
      </c>
      <c r="C30" s="31">
        <v>1320</v>
      </c>
      <c r="D30" s="31" t="s">
        <v>1319</v>
      </c>
      <c r="E30" s="589">
        <v>96</v>
      </c>
      <c r="F30" s="103">
        <f t="shared" si="0"/>
        <v>13.75</v>
      </c>
      <c r="G30" s="62"/>
      <c r="H30" s="110"/>
      <c r="I30" s="28"/>
      <c r="J30" s="29"/>
      <c r="K30" s="29"/>
      <c r="L30" s="30"/>
      <c r="M30" s="29"/>
      <c r="N30" s="62"/>
      <c r="O30" s="32"/>
      <c r="P30" s="32"/>
      <c r="Q30" s="4">
        <v>6</v>
      </c>
      <c r="R30" s="527">
        <f t="shared" si="1"/>
        <v>6.545454545454545</v>
      </c>
      <c r="T30" s="1">
        <f t="shared" si="3"/>
        <v>0</v>
      </c>
      <c r="U30" s="20">
        <f t="shared" si="2"/>
        <v>6.545454545454545</v>
      </c>
    </row>
    <row r="31" spans="1:21" ht="12.75">
      <c r="A31" s="588" t="s">
        <v>830</v>
      </c>
      <c r="B31" s="52" t="s">
        <v>621</v>
      </c>
      <c r="C31" s="31">
        <v>1320</v>
      </c>
      <c r="D31" s="31" t="s">
        <v>1319</v>
      </c>
      <c r="E31" s="589">
        <v>96</v>
      </c>
      <c r="F31" s="103">
        <f t="shared" si="0"/>
        <v>13.75</v>
      </c>
      <c r="G31" s="62"/>
      <c r="H31" s="110"/>
      <c r="I31" s="28"/>
      <c r="J31" s="29"/>
      <c r="K31" s="29"/>
      <c r="L31" s="30"/>
      <c r="M31" s="29"/>
      <c r="N31" s="62"/>
      <c r="O31" s="32"/>
      <c r="P31" s="32"/>
      <c r="Q31" s="4">
        <v>6</v>
      </c>
      <c r="R31" s="527">
        <f t="shared" si="1"/>
        <v>6.545454545454545</v>
      </c>
      <c r="T31" s="1">
        <f t="shared" si="3"/>
        <v>0</v>
      </c>
      <c r="U31" s="20">
        <f t="shared" si="2"/>
        <v>6.545454545454545</v>
      </c>
    </row>
    <row r="32" spans="1:21" ht="12.75">
      <c r="A32" s="588" t="s">
        <v>832</v>
      </c>
      <c r="B32" s="52" t="s">
        <v>622</v>
      </c>
      <c r="C32" s="31">
        <v>2000</v>
      </c>
      <c r="D32" s="31" t="s">
        <v>1319</v>
      </c>
      <c r="E32" s="589">
        <v>96</v>
      </c>
      <c r="F32" s="103">
        <f t="shared" si="0"/>
        <v>20.833333333333332</v>
      </c>
      <c r="G32" s="62"/>
      <c r="H32" s="110"/>
      <c r="I32" s="28"/>
      <c r="J32" s="29"/>
      <c r="K32" s="29"/>
      <c r="L32" s="30"/>
      <c r="M32" s="29"/>
      <c r="N32" s="62"/>
      <c r="O32" s="32"/>
      <c r="P32" s="32"/>
      <c r="Q32" s="4">
        <v>6</v>
      </c>
      <c r="R32" s="527">
        <f t="shared" si="1"/>
        <v>6.545454545454545</v>
      </c>
      <c r="T32" s="1">
        <f t="shared" si="3"/>
        <v>0</v>
      </c>
      <c r="U32" s="20">
        <f t="shared" si="2"/>
        <v>6.545454545454545</v>
      </c>
    </row>
    <row r="33" spans="1:21" ht="12.75">
      <c r="A33" s="588" t="s">
        <v>834</v>
      </c>
      <c r="B33" s="52" t="s">
        <v>623</v>
      </c>
      <c r="C33" s="31">
        <v>1200</v>
      </c>
      <c r="D33" s="31" t="s">
        <v>1319</v>
      </c>
      <c r="E33" s="589">
        <v>96</v>
      </c>
      <c r="F33" s="103">
        <f t="shared" si="0"/>
        <v>12.5</v>
      </c>
      <c r="G33" s="62"/>
      <c r="H33" s="110"/>
      <c r="I33" s="28"/>
      <c r="J33" s="29"/>
      <c r="K33" s="29"/>
      <c r="L33" s="30"/>
      <c r="M33" s="29"/>
      <c r="N33" s="62"/>
      <c r="O33" s="32"/>
      <c r="P33" s="32"/>
      <c r="Q33" s="4">
        <v>6</v>
      </c>
      <c r="R33" s="527">
        <f t="shared" si="1"/>
        <v>6.545454545454545</v>
      </c>
      <c r="T33" s="1">
        <f t="shared" si="3"/>
        <v>0</v>
      </c>
      <c r="U33" s="20">
        <f t="shared" si="2"/>
        <v>6.545454545454545</v>
      </c>
    </row>
    <row r="34" spans="1:21" ht="12.75">
      <c r="A34" s="588" t="s">
        <v>836</v>
      </c>
      <c r="B34" s="52" t="s">
        <v>624</v>
      </c>
      <c r="C34" s="31">
        <v>1200</v>
      </c>
      <c r="D34" s="31" t="s">
        <v>1319</v>
      </c>
      <c r="E34" s="589">
        <v>96</v>
      </c>
      <c r="F34" s="103">
        <f t="shared" si="0"/>
        <v>12.5</v>
      </c>
      <c r="G34" s="62"/>
      <c r="H34" s="110"/>
      <c r="I34" s="28"/>
      <c r="J34" s="29"/>
      <c r="K34" s="29"/>
      <c r="L34" s="30"/>
      <c r="M34" s="29"/>
      <c r="N34" s="62"/>
      <c r="O34" s="32"/>
      <c r="P34" s="32"/>
      <c r="Q34" s="4">
        <v>6</v>
      </c>
      <c r="R34" s="527">
        <f t="shared" si="1"/>
        <v>6.545454545454545</v>
      </c>
      <c r="T34" s="1">
        <f t="shared" si="3"/>
        <v>0</v>
      </c>
      <c r="U34" s="20">
        <f t="shared" si="2"/>
        <v>6.545454545454545</v>
      </c>
    </row>
    <row r="35" spans="1:21" ht="12.75">
      <c r="A35" s="588" t="s">
        <v>838</v>
      </c>
      <c r="B35" s="52" t="s">
        <v>625</v>
      </c>
      <c r="C35" s="31">
        <v>960</v>
      </c>
      <c r="D35" s="31" t="s">
        <v>1319</v>
      </c>
      <c r="E35" s="589">
        <v>96</v>
      </c>
      <c r="F35" s="103">
        <f t="shared" si="0"/>
        <v>10</v>
      </c>
      <c r="G35" s="239"/>
      <c r="H35" s="110"/>
      <c r="I35" s="28"/>
      <c r="J35" s="29"/>
      <c r="K35" s="29"/>
      <c r="L35" s="30"/>
      <c r="M35" s="29"/>
      <c r="N35" s="62"/>
      <c r="O35" s="32"/>
      <c r="P35" s="32"/>
      <c r="Q35" s="4">
        <v>6</v>
      </c>
      <c r="R35" s="527">
        <f t="shared" si="1"/>
        <v>6.545454545454545</v>
      </c>
      <c r="T35" s="1">
        <f t="shared" si="3"/>
        <v>0</v>
      </c>
      <c r="U35" s="20">
        <f t="shared" si="2"/>
        <v>6.545454545454545</v>
      </c>
    </row>
    <row r="36" spans="1:21" ht="12.75">
      <c r="A36" s="588" t="s">
        <v>840</v>
      </c>
      <c r="B36" s="52" t="s">
        <v>626</v>
      </c>
      <c r="C36" s="31">
        <v>120</v>
      </c>
      <c r="D36" s="31" t="s">
        <v>1319</v>
      </c>
      <c r="E36" s="589">
        <v>96</v>
      </c>
      <c r="F36" s="103">
        <f t="shared" si="0"/>
        <v>1.25</v>
      </c>
      <c r="G36" s="239"/>
      <c r="H36" s="110"/>
      <c r="I36" s="28"/>
      <c r="J36" s="29"/>
      <c r="K36" s="29"/>
      <c r="L36" s="30"/>
      <c r="M36" s="29"/>
      <c r="N36" s="62"/>
      <c r="O36" s="32"/>
      <c r="P36" s="32"/>
      <c r="R36" s="527">
        <f t="shared" si="1"/>
        <v>0</v>
      </c>
      <c r="T36" s="1">
        <f t="shared" si="3"/>
        <v>0</v>
      </c>
      <c r="U36" s="20">
        <f t="shared" si="2"/>
        <v>0</v>
      </c>
    </row>
    <row r="37" spans="1:21" ht="12.75">
      <c r="A37" s="588" t="s">
        <v>842</v>
      </c>
      <c r="B37" s="52" t="s">
        <v>627</v>
      </c>
      <c r="C37" s="31">
        <v>120</v>
      </c>
      <c r="D37" s="31" t="s">
        <v>1319</v>
      </c>
      <c r="E37" s="589">
        <v>96</v>
      </c>
      <c r="F37" s="103">
        <f t="shared" si="0"/>
        <v>1.25</v>
      </c>
      <c r="G37" s="231"/>
      <c r="H37" s="110"/>
      <c r="I37" s="28"/>
      <c r="J37" s="29"/>
      <c r="K37" s="29"/>
      <c r="L37" s="30"/>
      <c r="M37" s="29"/>
      <c r="N37" s="62"/>
      <c r="O37" s="32"/>
      <c r="P37" s="32"/>
      <c r="R37" s="527">
        <f t="shared" si="1"/>
        <v>0</v>
      </c>
      <c r="T37" s="1">
        <f t="shared" si="3"/>
        <v>0</v>
      </c>
      <c r="U37" s="20">
        <f t="shared" si="2"/>
        <v>0</v>
      </c>
    </row>
    <row r="38" spans="1:21" ht="25.5" customHeight="1">
      <c r="A38" s="588" t="s">
        <v>849</v>
      </c>
      <c r="B38" s="237" t="s">
        <v>628</v>
      </c>
      <c r="C38" s="31">
        <v>2688</v>
      </c>
      <c r="D38" s="31" t="s">
        <v>1319</v>
      </c>
      <c r="E38" s="589">
        <v>96</v>
      </c>
      <c r="F38" s="103">
        <f t="shared" si="0"/>
        <v>28</v>
      </c>
      <c r="G38" s="40"/>
      <c r="H38" s="110"/>
      <c r="I38" s="28"/>
      <c r="J38" s="29"/>
      <c r="K38" s="29"/>
      <c r="L38" s="30"/>
      <c r="M38" s="29"/>
      <c r="N38" s="62"/>
      <c r="O38" s="32"/>
      <c r="P38" s="32"/>
      <c r="Q38" s="4">
        <v>24</v>
      </c>
      <c r="R38" s="527">
        <f t="shared" si="1"/>
        <v>26.18181818181818</v>
      </c>
      <c r="T38" s="1">
        <f t="shared" si="3"/>
        <v>0</v>
      </c>
      <c r="U38" s="20">
        <f t="shared" si="2"/>
        <v>26.18181818181818</v>
      </c>
    </row>
    <row r="39" spans="1:21" ht="12.75">
      <c r="A39" s="588" t="s">
        <v>851</v>
      </c>
      <c r="B39" s="237" t="s">
        <v>629</v>
      </c>
      <c r="C39" s="31">
        <v>2688</v>
      </c>
      <c r="D39" s="31" t="s">
        <v>1319</v>
      </c>
      <c r="E39" s="589">
        <v>96</v>
      </c>
      <c r="F39" s="103">
        <f aca="true" t="shared" si="4" ref="F39:F66">C39/E39</f>
        <v>28</v>
      </c>
      <c r="G39" s="62"/>
      <c r="H39" s="110"/>
      <c r="I39" s="28"/>
      <c r="J39" s="29"/>
      <c r="K39" s="29"/>
      <c r="L39" s="30"/>
      <c r="M39" s="29"/>
      <c r="N39" s="62"/>
      <c r="O39" s="32"/>
      <c r="P39" s="32"/>
      <c r="Q39" s="4">
        <v>24</v>
      </c>
      <c r="R39" s="527">
        <f aca="true" t="shared" si="5" ref="R39:R66">Q39/22*24</f>
        <v>26.18181818181818</v>
      </c>
      <c r="T39" s="1">
        <f t="shared" si="3"/>
        <v>0</v>
      </c>
      <c r="U39" s="20">
        <f aca="true" t="shared" si="6" ref="U39:U66">R39+T39</f>
        <v>26.18181818181818</v>
      </c>
    </row>
    <row r="40" spans="1:21" ht="12.75">
      <c r="A40" s="588" t="s">
        <v>853</v>
      </c>
      <c r="B40" s="237" t="s">
        <v>630</v>
      </c>
      <c r="C40" s="31">
        <v>770</v>
      </c>
      <c r="D40" s="31" t="s">
        <v>1319</v>
      </c>
      <c r="E40" s="589">
        <v>96</v>
      </c>
      <c r="F40" s="103">
        <f t="shared" si="4"/>
        <v>8.020833333333334</v>
      </c>
      <c r="G40" s="62"/>
      <c r="H40" s="110"/>
      <c r="I40" s="28"/>
      <c r="J40" s="29"/>
      <c r="K40" s="29"/>
      <c r="L40" s="30"/>
      <c r="M40" s="29"/>
      <c r="N40" s="62"/>
      <c r="O40" s="32"/>
      <c r="P40" s="32"/>
      <c r="Q40" s="4">
        <v>10</v>
      </c>
      <c r="R40" s="527">
        <f t="shared" si="5"/>
        <v>10.909090909090908</v>
      </c>
      <c r="T40" s="1">
        <f t="shared" si="3"/>
        <v>0</v>
      </c>
      <c r="U40" s="20">
        <f t="shared" si="6"/>
        <v>10.909090909090908</v>
      </c>
    </row>
    <row r="41" spans="1:21" ht="12.75">
      <c r="A41" s="588" t="s">
        <v>855</v>
      </c>
      <c r="B41" s="237" t="s">
        <v>631</v>
      </c>
      <c r="C41" s="31">
        <v>960</v>
      </c>
      <c r="D41" s="31" t="s">
        <v>1319</v>
      </c>
      <c r="E41" s="589">
        <v>96</v>
      </c>
      <c r="F41" s="103">
        <f t="shared" si="4"/>
        <v>10</v>
      </c>
      <c r="G41" s="40"/>
      <c r="H41" s="110"/>
      <c r="I41" s="28"/>
      <c r="J41" s="29"/>
      <c r="K41" s="29"/>
      <c r="L41" s="30"/>
      <c r="M41" s="29"/>
      <c r="N41" s="62"/>
      <c r="O41" s="32"/>
      <c r="P41" s="32"/>
      <c r="Q41" s="4">
        <v>9</v>
      </c>
      <c r="R41" s="527">
        <f t="shared" si="5"/>
        <v>9.818181818181818</v>
      </c>
      <c r="T41" s="1">
        <f t="shared" si="3"/>
        <v>0</v>
      </c>
      <c r="U41" s="20">
        <f t="shared" si="6"/>
        <v>9.818181818181818</v>
      </c>
    </row>
    <row r="42" spans="1:21" ht="12.75">
      <c r="A42" s="588" t="s">
        <v>857</v>
      </c>
      <c r="B42" s="52" t="s">
        <v>632</v>
      </c>
      <c r="C42" s="31">
        <v>600</v>
      </c>
      <c r="D42" s="31" t="s">
        <v>1319</v>
      </c>
      <c r="E42" s="589">
        <v>96</v>
      </c>
      <c r="F42" s="103">
        <f t="shared" si="4"/>
        <v>6.25</v>
      </c>
      <c r="G42" s="231"/>
      <c r="H42" s="110"/>
      <c r="I42" s="28"/>
      <c r="J42" s="29"/>
      <c r="K42" s="29"/>
      <c r="L42" s="30"/>
      <c r="M42" s="29"/>
      <c r="N42" s="62"/>
      <c r="O42" s="32"/>
      <c r="P42" s="32"/>
      <c r="Q42" s="4">
        <v>6</v>
      </c>
      <c r="R42" s="527">
        <f t="shared" si="5"/>
        <v>6.545454545454545</v>
      </c>
      <c r="T42" s="1">
        <f t="shared" si="3"/>
        <v>0</v>
      </c>
      <c r="U42" s="20">
        <f t="shared" si="6"/>
        <v>6.545454545454545</v>
      </c>
    </row>
    <row r="43" spans="1:21" ht="12.75">
      <c r="A43" s="588" t="s">
        <v>859</v>
      </c>
      <c r="B43" s="52" t="s">
        <v>633</v>
      </c>
      <c r="C43" s="31">
        <v>1150</v>
      </c>
      <c r="D43" s="31" t="s">
        <v>1319</v>
      </c>
      <c r="E43" s="589">
        <v>96</v>
      </c>
      <c r="F43" s="103">
        <f t="shared" si="4"/>
        <v>11.979166666666666</v>
      </c>
      <c r="G43" s="231"/>
      <c r="H43" s="110"/>
      <c r="I43" s="28"/>
      <c r="J43" s="29"/>
      <c r="K43" s="29"/>
      <c r="L43" s="30"/>
      <c r="M43" s="29"/>
      <c r="N43" s="62"/>
      <c r="O43" s="32"/>
      <c r="P43" s="32"/>
      <c r="Q43" s="4">
        <v>7</v>
      </c>
      <c r="R43" s="527">
        <f t="shared" si="5"/>
        <v>7.636363636363637</v>
      </c>
      <c r="T43" s="1">
        <f t="shared" si="3"/>
        <v>0</v>
      </c>
      <c r="U43" s="20">
        <f t="shared" si="6"/>
        <v>7.636363636363637</v>
      </c>
    </row>
    <row r="44" spans="1:21" ht="12.75">
      <c r="A44" s="588" t="s">
        <v>861</v>
      </c>
      <c r="B44" s="52" t="s">
        <v>634</v>
      </c>
      <c r="C44" s="31">
        <v>280</v>
      </c>
      <c r="D44" s="31" t="s">
        <v>1319</v>
      </c>
      <c r="E44" s="589">
        <v>96</v>
      </c>
      <c r="F44" s="103">
        <f t="shared" si="4"/>
        <v>2.9166666666666665</v>
      </c>
      <c r="G44" s="231"/>
      <c r="H44" s="110"/>
      <c r="I44" s="28"/>
      <c r="J44" s="29"/>
      <c r="K44" s="29"/>
      <c r="L44" s="30"/>
      <c r="M44" s="29"/>
      <c r="N44" s="62"/>
      <c r="O44" s="32"/>
      <c r="P44" s="32"/>
      <c r="Q44" s="4">
        <v>2</v>
      </c>
      <c r="R44" s="527">
        <f t="shared" si="5"/>
        <v>2.1818181818181817</v>
      </c>
      <c r="T44" s="1">
        <f t="shared" si="3"/>
        <v>0</v>
      </c>
      <c r="U44" s="20">
        <f t="shared" si="6"/>
        <v>2.1818181818181817</v>
      </c>
    </row>
    <row r="45" spans="1:21" ht="12.75">
      <c r="A45" s="588" t="s">
        <v>863</v>
      </c>
      <c r="B45" s="52" t="s">
        <v>635</v>
      </c>
      <c r="C45" s="31">
        <v>1150</v>
      </c>
      <c r="D45" s="31" t="s">
        <v>1319</v>
      </c>
      <c r="E45" s="589">
        <v>96</v>
      </c>
      <c r="F45" s="103">
        <f t="shared" si="4"/>
        <v>11.979166666666666</v>
      </c>
      <c r="G45" s="231"/>
      <c r="H45" s="110"/>
      <c r="I45" s="28"/>
      <c r="J45" s="29"/>
      <c r="K45" s="29"/>
      <c r="L45" s="30"/>
      <c r="M45" s="29"/>
      <c r="N45" s="62"/>
      <c r="O45" s="32"/>
      <c r="P45" s="32"/>
      <c r="Q45" s="4">
        <v>7</v>
      </c>
      <c r="R45" s="527">
        <f t="shared" si="5"/>
        <v>7.636363636363637</v>
      </c>
      <c r="T45" s="1">
        <f aca="true" t="shared" si="7" ref="T45:T66">S45/20*24</f>
        <v>0</v>
      </c>
      <c r="U45" s="20">
        <f t="shared" si="6"/>
        <v>7.636363636363637</v>
      </c>
    </row>
    <row r="46" spans="1:21" ht="12.75">
      <c r="A46" s="588" t="s">
        <v>865</v>
      </c>
      <c r="B46" s="237" t="s">
        <v>636</v>
      </c>
      <c r="C46" s="31">
        <v>400</v>
      </c>
      <c r="D46" s="31" t="s">
        <v>1319</v>
      </c>
      <c r="E46" s="589">
        <v>96</v>
      </c>
      <c r="F46" s="103">
        <f t="shared" si="4"/>
        <v>4.166666666666667</v>
      </c>
      <c r="G46" s="231"/>
      <c r="H46" s="110"/>
      <c r="I46" s="28"/>
      <c r="J46" s="29"/>
      <c r="K46" s="29"/>
      <c r="L46" s="30"/>
      <c r="M46" s="29"/>
      <c r="N46" s="62"/>
      <c r="O46" s="32"/>
      <c r="P46" s="32"/>
      <c r="R46" s="527">
        <f t="shared" si="5"/>
        <v>0</v>
      </c>
      <c r="T46" s="1">
        <f t="shared" si="7"/>
        <v>0</v>
      </c>
      <c r="U46" s="20">
        <f t="shared" si="6"/>
        <v>0</v>
      </c>
    </row>
    <row r="47" spans="1:21" ht="12.75">
      <c r="A47" s="588" t="s">
        <v>867</v>
      </c>
      <c r="B47" s="237" t="s">
        <v>637</v>
      </c>
      <c r="C47" s="31">
        <v>400</v>
      </c>
      <c r="D47" s="31" t="s">
        <v>1319</v>
      </c>
      <c r="E47" s="589">
        <v>96</v>
      </c>
      <c r="F47" s="103">
        <f t="shared" si="4"/>
        <v>4.166666666666667</v>
      </c>
      <c r="G47" s="231"/>
      <c r="H47" s="110"/>
      <c r="I47" s="28"/>
      <c r="J47" s="29"/>
      <c r="K47" s="29"/>
      <c r="L47" s="30"/>
      <c r="M47" s="29"/>
      <c r="N47" s="62"/>
      <c r="O47" s="32"/>
      <c r="P47" s="32"/>
      <c r="R47" s="527">
        <f t="shared" si="5"/>
        <v>0</v>
      </c>
      <c r="T47" s="1">
        <f t="shared" si="7"/>
        <v>0</v>
      </c>
      <c r="U47" s="20">
        <f t="shared" si="6"/>
        <v>0</v>
      </c>
    </row>
    <row r="48" spans="1:21" ht="12.75">
      <c r="A48" s="588" t="s">
        <v>869</v>
      </c>
      <c r="B48" s="237" t="s">
        <v>638</v>
      </c>
      <c r="C48" s="31">
        <v>45</v>
      </c>
      <c r="D48" s="31" t="s">
        <v>1319</v>
      </c>
      <c r="E48" s="589">
        <v>96</v>
      </c>
      <c r="F48" s="103">
        <f t="shared" si="4"/>
        <v>0.46875</v>
      </c>
      <c r="G48" s="231"/>
      <c r="H48" s="110"/>
      <c r="I48" s="28"/>
      <c r="J48" s="29"/>
      <c r="K48" s="29"/>
      <c r="L48" s="30"/>
      <c r="M48" s="29"/>
      <c r="N48" s="62"/>
      <c r="O48" s="32"/>
      <c r="P48" s="32"/>
      <c r="R48" s="527">
        <f t="shared" si="5"/>
        <v>0</v>
      </c>
      <c r="T48" s="1">
        <f t="shared" si="7"/>
        <v>0</v>
      </c>
      <c r="U48" s="20">
        <f t="shared" si="6"/>
        <v>0</v>
      </c>
    </row>
    <row r="49" spans="1:21" ht="12.75">
      <c r="A49" s="588" t="s">
        <v>871</v>
      </c>
      <c r="B49" s="52" t="s">
        <v>639</v>
      </c>
      <c r="C49" s="31">
        <v>512</v>
      </c>
      <c r="D49" s="31" t="s">
        <v>1319</v>
      </c>
      <c r="E49" s="589">
        <v>96</v>
      </c>
      <c r="F49" s="103">
        <f t="shared" si="4"/>
        <v>5.333333333333333</v>
      </c>
      <c r="G49" s="231"/>
      <c r="H49" s="110"/>
      <c r="I49" s="28"/>
      <c r="J49" s="29"/>
      <c r="K49" s="29"/>
      <c r="L49" s="30"/>
      <c r="M49" s="29"/>
      <c r="N49" s="62"/>
      <c r="O49" s="32"/>
      <c r="P49" s="32"/>
      <c r="R49" s="527">
        <f t="shared" si="5"/>
        <v>0</v>
      </c>
      <c r="T49" s="1">
        <f t="shared" si="7"/>
        <v>0</v>
      </c>
      <c r="U49" s="20">
        <f t="shared" si="6"/>
        <v>0</v>
      </c>
    </row>
    <row r="50" spans="1:21" ht="12.75">
      <c r="A50" s="588" t="s">
        <v>873</v>
      </c>
      <c r="B50" s="52" t="s">
        <v>640</v>
      </c>
      <c r="C50" s="31">
        <v>150</v>
      </c>
      <c r="D50" s="31" t="s">
        <v>1319</v>
      </c>
      <c r="E50" s="589">
        <v>96</v>
      </c>
      <c r="F50" s="103">
        <f t="shared" si="4"/>
        <v>1.5625</v>
      </c>
      <c r="G50" s="231"/>
      <c r="H50" s="110"/>
      <c r="I50" s="28"/>
      <c r="J50" s="29"/>
      <c r="K50" s="29"/>
      <c r="L50" s="30"/>
      <c r="M50" s="29"/>
      <c r="N50" s="62"/>
      <c r="O50" s="32"/>
      <c r="P50" s="32"/>
      <c r="R50" s="527">
        <f t="shared" si="5"/>
        <v>0</v>
      </c>
      <c r="T50" s="1">
        <f t="shared" si="7"/>
        <v>0</v>
      </c>
      <c r="U50" s="20">
        <f t="shared" si="6"/>
        <v>0</v>
      </c>
    </row>
    <row r="51" spans="1:21" ht="12.75">
      <c r="A51" s="588" t="s">
        <v>875</v>
      </c>
      <c r="B51" s="52" t="s">
        <v>641</v>
      </c>
      <c r="C51" s="31">
        <v>4700</v>
      </c>
      <c r="D51" s="31" t="s">
        <v>1319</v>
      </c>
      <c r="E51" s="589">
        <v>16</v>
      </c>
      <c r="F51" s="103">
        <f t="shared" si="4"/>
        <v>293.75</v>
      </c>
      <c r="G51" s="231"/>
      <c r="H51" s="110"/>
      <c r="I51" s="28"/>
      <c r="J51" s="29"/>
      <c r="K51" s="29"/>
      <c r="L51" s="30"/>
      <c r="M51" s="29"/>
      <c r="N51" s="62"/>
      <c r="O51" s="32"/>
      <c r="P51" s="32"/>
      <c r="Q51" s="4">
        <v>170</v>
      </c>
      <c r="R51" s="527">
        <f t="shared" si="5"/>
        <v>185.45454545454547</v>
      </c>
      <c r="S51" s="1">
        <v>62</v>
      </c>
      <c r="T51" s="1">
        <f t="shared" si="7"/>
        <v>74.4</v>
      </c>
      <c r="U51" s="20">
        <f t="shared" si="6"/>
        <v>259.8545454545455</v>
      </c>
    </row>
    <row r="52" spans="1:21" ht="12.75">
      <c r="A52" s="588" t="s">
        <v>877</v>
      </c>
      <c r="B52" s="52" t="s">
        <v>642</v>
      </c>
      <c r="C52" s="31">
        <v>320</v>
      </c>
      <c r="D52" s="31" t="s">
        <v>1319</v>
      </c>
      <c r="E52" s="589">
        <v>16</v>
      </c>
      <c r="F52" s="103">
        <f t="shared" si="4"/>
        <v>20</v>
      </c>
      <c r="G52" s="231"/>
      <c r="H52" s="110"/>
      <c r="I52" s="28"/>
      <c r="J52" s="29"/>
      <c r="K52" s="29"/>
      <c r="L52" s="30"/>
      <c r="M52" s="29"/>
      <c r="N52" s="62"/>
      <c r="O52" s="32"/>
      <c r="P52" s="32"/>
      <c r="R52" s="527">
        <f t="shared" si="5"/>
        <v>0</v>
      </c>
      <c r="S52" s="1">
        <v>8</v>
      </c>
      <c r="T52" s="1">
        <f t="shared" si="7"/>
        <v>9.600000000000001</v>
      </c>
      <c r="U52" s="20">
        <f t="shared" si="6"/>
        <v>9.600000000000001</v>
      </c>
    </row>
    <row r="53" spans="1:21" ht="12.75">
      <c r="A53" s="588" t="s">
        <v>879</v>
      </c>
      <c r="B53" s="593" t="s">
        <v>643</v>
      </c>
      <c r="C53" s="594">
        <v>600</v>
      </c>
      <c r="D53" s="31" t="s">
        <v>1319</v>
      </c>
      <c r="E53" s="589">
        <v>32</v>
      </c>
      <c r="F53" s="103">
        <f t="shared" si="4"/>
        <v>18.75</v>
      </c>
      <c r="G53" s="231"/>
      <c r="H53" s="110"/>
      <c r="I53" s="28"/>
      <c r="J53" s="29"/>
      <c r="K53" s="29"/>
      <c r="L53" s="30"/>
      <c r="M53" s="29"/>
      <c r="N53" s="62"/>
      <c r="O53" s="32"/>
      <c r="P53" s="32"/>
      <c r="Q53" s="4">
        <v>10</v>
      </c>
      <c r="R53" s="527">
        <f t="shared" si="5"/>
        <v>10.909090909090908</v>
      </c>
      <c r="T53" s="1">
        <f t="shared" si="7"/>
        <v>0</v>
      </c>
      <c r="U53" s="20">
        <f t="shared" si="6"/>
        <v>10.909090909090908</v>
      </c>
    </row>
    <row r="54" spans="1:21" ht="12.75">
      <c r="A54" s="588" t="s">
        <v>881</v>
      </c>
      <c r="B54" s="593" t="s">
        <v>644</v>
      </c>
      <c r="C54" s="594">
        <v>620</v>
      </c>
      <c r="D54" s="31" t="s">
        <v>1319</v>
      </c>
      <c r="E54" s="589">
        <v>32</v>
      </c>
      <c r="F54" s="103">
        <f t="shared" si="4"/>
        <v>19.375</v>
      </c>
      <c r="G54" s="231"/>
      <c r="H54" s="110"/>
      <c r="I54" s="28"/>
      <c r="J54" s="29"/>
      <c r="K54" s="29"/>
      <c r="L54" s="30"/>
      <c r="M54" s="29"/>
      <c r="N54" s="62"/>
      <c r="O54" s="32"/>
      <c r="P54" s="32"/>
      <c r="Q54" s="4">
        <v>11</v>
      </c>
      <c r="R54" s="527">
        <f t="shared" si="5"/>
        <v>12</v>
      </c>
      <c r="T54" s="1">
        <f t="shared" si="7"/>
        <v>0</v>
      </c>
      <c r="U54" s="20">
        <f t="shared" si="6"/>
        <v>12</v>
      </c>
    </row>
    <row r="55" spans="1:21" ht="12.75">
      <c r="A55" s="588" t="s">
        <v>883</v>
      </c>
      <c r="B55" s="52" t="s">
        <v>645</v>
      </c>
      <c r="C55" s="31">
        <v>30</v>
      </c>
      <c r="D55" s="31" t="s">
        <v>1319</v>
      </c>
      <c r="E55" s="589">
        <v>16</v>
      </c>
      <c r="F55" s="103">
        <f t="shared" si="4"/>
        <v>1.875</v>
      </c>
      <c r="G55" s="231"/>
      <c r="H55" s="110"/>
      <c r="I55" s="28"/>
      <c r="J55" s="29"/>
      <c r="K55" s="29"/>
      <c r="L55" s="30"/>
      <c r="M55" s="29"/>
      <c r="N55" s="62"/>
      <c r="O55" s="32"/>
      <c r="P55" s="32"/>
      <c r="R55" s="527">
        <f t="shared" si="5"/>
        <v>0</v>
      </c>
      <c r="T55" s="1">
        <f t="shared" si="7"/>
        <v>0</v>
      </c>
      <c r="U55" s="20">
        <f t="shared" si="6"/>
        <v>0</v>
      </c>
    </row>
    <row r="56" spans="1:21" ht="12.75">
      <c r="A56" s="588" t="s">
        <v>885</v>
      </c>
      <c r="B56" s="52" t="s">
        <v>646</v>
      </c>
      <c r="C56" s="31">
        <v>30</v>
      </c>
      <c r="D56" s="31" t="s">
        <v>1319</v>
      </c>
      <c r="E56" s="589">
        <v>16</v>
      </c>
      <c r="F56" s="103">
        <f t="shared" si="4"/>
        <v>1.875</v>
      </c>
      <c r="G56" s="231"/>
      <c r="H56" s="110"/>
      <c r="I56" s="28"/>
      <c r="J56" s="29"/>
      <c r="K56" s="29"/>
      <c r="L56" s="30"/>
      <c r="M56" s="29"/>
      <c r="N56" s="62"/>
      <c r="O56" s="32"/>
      <c r="P56" s="32"/>
      <c r="R56" s="527">
        <f t="shared" si="5"/>
        <v>0</v>
      </c>
      <c r="T56" s="1">
        <f t="shared" si="7"/>
        <v>0</v>
      </c>
      <c r="U56" s="20">
        <f t="shared" si="6"/>
        <v>0</v>
      </c>
    </row>
    <row r="57" spans="1:21" ht="12.75">
      <c r="A57" s="588" t="s">
        <v>887</v>
      </c>
      <c r="B57" s="52" t="s">
        <v>647</v>
      </c>
      <c r="C57" s="31">
        <v>350</v>
      </c>
      <c r="D57" s="31" t="s">
        <v>1319</v>
      </c>
      <c r="E57" s="589">
        <v>16</v>
      </c>
      <c r="F57" s="103">
        <f t="shared" si="4"/>
        <v>21.875</v>
      </c>
      <c r="G57" s="231"/>
      <c r="H57" s="110"/>
      <c r="I57" s="28"/>
      <c r="J57" s="29"/>
      <c r="K57" s="29"/>
      <c r="L57" s="30"/>
      <c r="M57" s="29"/>
      <c r="N57" s="62"/>
      <c r="O57" s="32"/>
      <c r="P57" s="32"/>
      <c r="R57" s="527">
        <f t="shared" si="5"/>
        <v>0</v>
      </c>
      <c r="T57" s="1">
        <f t="shared" si="7"/>
        <v>0</v>
      </c>
      <c r="U57" s="20">
        <f t="shared" si="6"/>
        <v>0</v>
      </c>
    </row>
    <row r="58" spans="1:21" ht="22.5">
      <c r="A58" s="588" t="s">
        <v>889</v>
      </c>
      <c r="B58" s="52" t="s">
        <v>648</v>
      </c>
      <c r="C58" s="31">
        <v>6500</v>
      </c>
      <c r="D58" s="31" t="s">
        <v>1319</v>
      </c>
      <c r="E58" s="589">
        <v>16</v>
      </c>
      <c r="F58" s="103">
        <f t="shared" si="4"/>
        <v>406.25</v>
      </c>
      <c r="G58" s="231"/>
      <c r="H58" s="110"/>
      <c r="I58" s="28"/>
      <c r="J58" s="29"/>
      <c r="K58" s="29"/>
      <c r="L58" s="30"/>
      <c r="M58" s="29"/>
      <c r="N58" s="62"/>
      <c r="O58" s="32"/>
      <c r="P58" s="32"/>
      <c r="R58" s="527">
        <f t="shared" si="5"/>
        <v>0</v>
      </c>
      <c r="S58" s="1">
        <v>251</v>
      </c>
      <c r="T58" s="1">
        <f t="shared" si="7"/>
        <v>301.20000000000005</v>
      </c>
      <c r="U58" s="20">
        <f t="shared" si="6"/>
        <v>301.20000000000005</v>
      </c>
    </row>
    <row r="59" spans="1:21" ht="22.5">
      <c r="A59" s="588" t="s">
        <v>891</v>
      </c>
      <c r="B59" s="52" t="s">
        <v>649</v>
      </c>
      <c r="C59" s="31">
        <v>32</v>
      </c>
      <c r="D59" s="31" t="s">
        <v>1319</v>
      </c>
      <c r="E59" s="589">
        <v>16</v>
      </c>
      <c r="F59" s="103">
        <f t="shared" si="4"/>
        <v>2</v>
      </c>
      <c r="G59" s="231"/>
      <c r="H59" s="110"/>
      <c r="I59" s="28"/>
      <c r="J59" s="29"/>
      <c r="K59" s="29"/>
      <c r="L59" s="30"/>
      <c r="M59" s="29"/>
      <c r="N59" s="62"/>
      <c r="O59" s="32"/>
      <c r="P59" s="32"/>
      <c r="R59" s="527">
        <f t="shared" si="5"/>
        <v>0</v>
      </c>
      <c r="S59" s="1">
        <v>0</v>
      </c>
      <c r="T59" s="1">
        <f t="shared" si="7"/>
        <v>0</v>
      </c>
      <c r="U59" s="20">
        <f t="shared" si="6"/>
        <v>0</v>
      </c>
    </row>
    <row r="60" spans="1:21" ht="22.5">
      <c r="A60" s="588" t="s">
        <v>893</v>
      </c>
      <c r="B60" s="52" t="s">
        <v>650</v>
      </c>
      <c r="C60" s="31">
        <v>32</v>
      </c>
      <c r="D60" s="31" t="s">
        <v>1319</v>
      </c>
      <c r="E60" s="589">
        <v>16</v>
      </c>
      <c r="F60" s="103">
        <f t="shared" si="4"/>
        <v>2</v>
      </c>
      <c r="G60" s="231"/>
      <c r="H60" s="110"/>
      <c r="I60" s="28"/>
      <c r="J60" s="29"/>
      <c r="K60" s="29"/>
      <c r="L60" s="30"/>
      <c r="M60" s="29"/>
      <c r="N60" s="62"/>
      <c r="O60" s="32"/>
      <c r="P60" s="32"/>
      <c r="R60" s="527">
        <f t="shared" si="5"/>
        <v>0</v>
      </c>
      <c r="S60" s="1">
        <v>0</v>
      </c>
      <c r="T60" s="1">
        <f t="shared" si="7"/>
        <v>0</v>
      </c>
      <c r="U60" s="20">
        <f t="shared" si="6"/>
        <v>0</v>
      </c>
    </row>
    <row r="61" spans="1:21" ht="12.75">
      <c r="A61" s="588" t="s">
        <v>895</v>
      </c>
      <c r="B61" s="52" t="s">
        <v>651</v>
      </c>
      <c r="C61" s="31">
        <v>32600</v>
      </c>
      <c r="D61" s="31" t="s">
        <v>652</v>
      </c>
      <c r="E61" s="589" t="s">
        <v>653</v>
      </c>
      <c r="F61" s="103" t="e">
        <f t="shared" si="4"/>
        <v>#VALUE!</v>
      </c>
      <c r="G61" s="231"/>
      <c r="H61" s="110"/>
      <c r="I61" s="28"/>
      <c r="J61" s="29"/>
      <c r="K61" s="29"/>
      <c r="L61" s="30"/>
      <c r="M61" s="29"/>
      <c r="N61" s="62"/>
      <c r="O61" s="32"/>
      <c r="P61" s="32"/>
      <c r="Q61" s="4">
        <v>42</v>
      </c>
      <c r="R61" s="527">
        <f t="shared" si="5"/>
        <v>45.81818181818182</v>
      </c>
      <c r="T61" s="1">
        <f t="shared" si="7"/>
        <v>0</v>
      </c>
      <c r="U61" s="20">
        <f t="shared" si="6"/>
        <v>45.81818181818182</v>
      </c>
    </row>
    <row r="62" spans="1:21" ht="12.75">
      <c r="A62" s="588" t="s">
        <v>897</v>
      </c>
      <c r="B62" s="52" t="s">
        <v>654</v>
      </c>
      <c r="C62" s="31">
        <v>20000</v>
      </c>
      <c r="D62" s="31" t="s">
        <v>652</v>
      </c>
      <c r="E62" s="589" t="s">
        <v>653</v>
      </c>
      <c r="F62" s="103" t="e">
        <f t="shared" si="4"/>
        <v>#VALUE!</v>
      </c>
      <c r="G62" s="231"/>
      <c r="H62" s="110"/>
      <c r="I62" s="28"/>
      <c r="J62" s="29"/>
      <c r="K62" s="29"/>
      <c r="L62" s="30"/>
      <c r="M62" s="29"/>
      <c r="N62" s="62"/>
      <c r="O62" s="32"/>
      <c r="P62" s="32"/>
      <c r="Q62" s="4">
        <v>22</v>
      </c>
      <c r="R62" s="527">
        <f t="shared" si="5"/>
        <v>24</v>
      </c>
      <c r="T62" s="1">
        <f t="shared" si="7"/>
        <v>0</v>
      </c>
      <c r="U62" s="20">
        <f t="shared" si="6"/>
        <v>24</v>
      </c>
    </row>
    <row r="63" spans="1:21" ht="12.75">
      <c r="A63" s="588" t="s">
        <v>899</v>
      </c>
      <c r="B63" s="52" t="s">
        <v>655</v>
      </c>
      <c r="C63" s="31">
        <v>24</v>
      </c>
      <c r="D63" s="31" t="s">
        <v>782</v>
      </c>
      <c r="E63" s="589" t="s">
        <v>653</v>
      </c>
      <c r="F63" s="103" t="e">
        <f t="shared" si="4"/>
        <v>#VALUE!</v>
      </c>
      <c r="G63" s="40"/>
      <c r="H63" s="110"/>
      <c r="I63" s="28"/>
      <c r="J63" s="29"/>
      <c r="K63" s="29"/>
      <c r="L63" s="30"/>
      <c r="M63" s="29"/>
      <c r="N63" s="62"/>
      <c r="O63" s="32"/>
      <c r="P63" s="32"/>
      <c r="Q63" s="4">
        <v>20</v>
      </c>
      <c r="R63" s="527">
        <f t="shared" si="5"/>
        <v>21.818181818181817</v>
      </c>
      <c r="T63" s="1">
        <f t="shared" si="7"/>
        <v>0</v>
      </c>
      <c r="U63" s="20">
        <f t="shared" si="6"/>
        <v>21.818181818181817</v>
      </c>
    </row>
    <row r="64" spans="1:21" ht="12.75">
      <c r="A64" s="588" t="s">
        <v>901</v>
      </c>
      <c r="B64" s="52" t="s">
        <v>656</v>
      </c>
      <c r="C64" s="31">
        <v>1000</v>
      </c>
      <c r="D64" s="31" t="s">
        <v>1319</v>
      </c>
      <c r="E64" s="589">
        <v>50</v>
      </c>
      <c r="F64" s="103">
        <f t="shared" si="4"/>
        <v>20</v>
      </c>
      <c r="G64" s="40"/>
      <c r="H64" s="110"/>
      <c r="I64" s="28"/>
      <c r="J64" s="29"/>
      <c r="K64" s="29"/>
      <c r="L64" s="30"/>
      <c r="M64" s="29"/>
      <c r="N64" s="62"/>
      <c r="O64" s="32"/>
      <c r="P64" s="32"/>
      <c r="R64" s="527">
        <f t="shared" si="5"/>
        <v>0</v>
      </c>
      <c r="S64" s="1">
        <v>18</v>
      </c>
      <c r="T64" s="1">
        <f t="shared" si="7"/>
        <v>21.6</v>
      </c>
      <c r="U64" s="20">
        <f t="shared" si="6"/>
        <v>21.6</v>
      </c>
    </row>
    <row r="65" spans="1:21" ht="12.75">
      <c r="A65" s="588" t="s">
        <v>903</v>
      </c>
      <c r="B65" s="52" t="s">
        <v>657</v>
      </c>
      <c r="C65" s="31">
        <v>520</v>
      </c>
      <c r="D65" s="31" t="s">
        <v>1319</v>
      </c>
      <c r="E65" s="589">
        <v>50</v>
      </c>
      <c r="F65" s="103">
        <f t="shared" si="4"/>
        <v>10.4</v>
      </c>
      <c r="G65" s="40"/>
      <c r="H65" s="110"/>
      <c r="I65" s="28"/>
      <c r="J65" s="29"/>
      <c r="K65" s="29"/>
      <c r="L65" s="30"/>
      <c r="M65" s="29"/>
      <c r="N65" s="62"/>
      <c r="O65" s="32"/>
      <c r="P65" s="32"/>
      <c r="R65" s="527">
        <f t="shared" si="5"/>
        <v>0</v>
      </c>
      <c r="S65" s="1">
        <v>8</v>
      </c>
      <c r="T65" s="1">
        <f t="shared" si="7"/>
        <v>9.600000000000001</v>
      </c>
      <c r="U65" s="20">
        <f t="shared" si="6"/>
        <v>9.600000000000001</v>
      </c>
    </row>
    <row r="66" spans="1:21" ht="12.75">
      <c r="A66" s="588" t="s">
        <v>905</v>
      </c>
      <c r="B66" s="52" t="s">
        <v>658</v>
      </c>
      <c r="C66" s="31">
        <v>28</v>
      </c>
      <c r="D66" s="31" t="s">
        <v>782</v>
      </c>
      <c r="E66" s="589" t="s">
        <v>1063</v>
      </c>
      <c r="F66" s="103" t="e">
        <f t="shared" si="4"/>
        <v>#VALUE!</v>
      </c>
      <c r="G66" s="62"/>
      <c r="H66" s="110"/>
      <c r="I66" s="28"/>
      <c r="J66" s="29"/>
      <c r="K66" s="29"/>
      <c r="L66" s="30"/>
      <c r="M66" s="29"/>
      <c r="N66" s="62"/>
      <c r="O66" s="32"/>
      <c r="P66" s="32"/>
      <c r="Q66" s="4">
        <v>7</v>
      </c>
      <c r="R66" s="527">
        <f t="shared" si="5"/>
        <v>7.636363636363637</v>
      </c>
      <c r="T66" s="1">
        <f t="shared" si="7"/>
        <v>0</v>
      </c>
      <c r="U66" s="20">
        <f t="shared" si="6"/>
        <v>7.636363636363637</v>
      </c>
    </row>
    <row r="67" spans="1:256" s="10" customFormat="1" ht="12.75">
      <c r="A67" s="595"/>
      <c r="B67" s="111" t="s">
        <v>1036</v>
      </c>
      <c r="C67" s="112"/>
      <c r="D67" s="544"/>
      <c r="E67" s="544"/>
      <c r="F67" s="112"/>
      <c r="G67" s="285"/>
      <c r="H67" s="24"/>
      <c r="I67" s="559"/>
      <c r="J67" s="342"/>
      <c r="K67" s="342"/>
      <c r="L67" s="342"/>
      <c r="M67" s="342"/>
      <c r="N67" s="342"/>
      <c r="O67" s="342"/>
      <c r="P67" s="342"/>
      <c r="Q67" s="20"/>
      <c r="R67" s="528"/>
      <c r="U67" s="20"/>
      <c r="IV67"/>
    </row>
    <row r="68" spans="2:18" ht="12.75">
      <c r="B68" s="577" t="s">
        <v>659</v>
      </c>
      <c r="C68" s="550"/>
      <c r="D68" s="572"/>
      <c r="E68" s="572"/>
      <c r="F68" s="572"/>
      <c r="G68" s="572"/>
      <c r="H68" s="293"/>
      <c r="I68" s="296"/>
      <c r="J68" s="290"/>
      <c r="K68" s="290"/>
      <c r="L68" s="226"/>
      <c r="M68" s="290"/>
      <c r="N68" s="225"/>
      <c r="O68" s="297"/>
      <c r="P68" s="297"/>
      <c r="R68" s="527"/>
    </row>
    <row r="69" spans="1:18" ht="12.75">
      <c r="A69" s="596"/>
      <c r="B69" s="597" t="s">
        <v>1248</v>
      </c>
      <c r="C69" s="598"/>
      <c r="D69" s="491" t="s">
        <v>487</v>
      </c>
      <c r="E69" s="491"/>
      <c r="F69" s="491"/>
      <c r="G69" s="491"/>
      <c r="H69" s="491" t="s">
        <v>396</v>
      </c>
      <c r="I69" s="456" t="s">
        <v>771</v>
      </c>
      <c r="J69" s="455" t="s">
        <v>772</v>
      </c>
      <c r="K69" s="455" t="s">
        <v>773</v>
      </c>
      <c r="L69" s="455" t="s">
        <v>1047</v>
      </c>
      <c r="M69" s="455" t="s">
        <v>775</v>
      </c>
      <c r="N69" s="15" t="s">
        <v>397</v>
      </c>
      <c r="O69" s="719" t="s">
        <v>1254</v>
      </c>
      <c r="P69" s="719" t="s">
        <v>397</v>
      </c>
      <c r="R69" s="527"/>
    </row>
    <row r="70" spans="1:16" ht="33.75">
      <c r="A70" s="599">
        <v>61</v>
      </c>
      <c r="B70" s="94" t="s">
        <v>660</v>
      </c>
      <c r="C70" s="600"/>
      <c r="D70" s="601" t="s">
        <v>1257</v>
      </c>
      <c r="E70" s="601"/>
      <c r="F70" s="601"/>
      <c r="G70" s="601"/>
      <c r="H70" s="601">
        <v>24</v>
      </c>
      <c r="I70" s="100"/>
      <c r="J70" s="101"/>
      <c r="K70" s="101"/>
      <c r="L70" s="102"/>
      <c r="M70" s="101"/>
      <c r="N70" s="40"/>
      <c r="O70" s="767"/>
      <c r="P70" s="767"/>
    </row>
    <row r="71" spans="1:16" ht="67.5">
      <c r="A71" s="599">
        <v>62</v>
      </c>
      <c r="B71" s="94" t="s">
        <v>661</v>
      </c>
      <c r="C71" s="600"/>
      <c r="D71" s="601" t="s">
        <v>1257</v>
      </c>
      <c r="E71" s="601"/>
      <c r="F71" s="601"/>
      <c r="G71" s="601"/>
      <c r="H71" s="601">
        <v>24</v>
      </c>
      <c r="I71" s="100"/>
      <c r="J71" s="101"/>
      <c r="K71" s="101"/>
      <c r="L71" s="102"/>
      <c r="M71" s="101"/>
      <c r="N71" s="40"/>
      <c r="O71" s="767"/>
      <c r="P71" s="767"/>
    </row>
    <row r="72" spans="1:16" ht="22.5">
      <c r="A72" s="599">
        <v>63</v>
      </c>
      <c r="B72" s="94" t="s">
        <v>662</v>
      </c>
      <c r="C72" s="600"/>
      <c r="D72" s="601" t="s">
        <v>1257</v>
      </c>
      <c r="E72" s="601"/>
      <c r="F72" s="601"/>
      <c r="G72" s="601"/>
      <c r="H72" s="601">
        <v>24</v>
      </c>
      <c r="I72" s="100"/>
      <c r="J72" s="101"/>
      <c r="K72" s="101"/>
      <c r="L72" s="102"/>
      <c r="M72" s="101"/>
      <c r="N72" s="40"/>
      <c r="O72" s="767"/>
      <c r="P72" s="767"/>
    </row>
    <row r="73" spans="1:256" s="10" customFormat="1" ht="12.75">
      <c r="A73" s="602"/>
      <c r="B73" s="283" t="s">
        <v>1036</v>
      </c>
      <c r="C73" s="283"/>
      <c r="D73" s="283"/>
      <c r="E73" s="283"/>
      <c r="F73" s="283"/>
      <c r="G73" s="283"/>
      <c r="H73" s="283"/>
      <c r="I73" s="559"/>
      <c r="J73" s="342"/>
      <c r="K73" s="342"/>
      <c r="L73" s="342"/>
      <c r="M73" s="342"/>
      <c r="N73" s="342"/>
      <c r="O73" s="771"/>
      <c r="P73" s="771"/>
      <c r="Q73" s="20"/>
      <c r="U73" s="20"/>
      <c r="IV73"/>
    </row>
    <row r="75" spans="1:256" s="10" customFormat="1" ht="12.75">
      <c r="A75" s="603"/>
      <c r="B75" s="603" t="s">
        <v>663</v>
      </c>
      <c r="C75" s="283"/>
      <c r="D75" s="283"/>
      <c r="E75" s="283"/>
      <c r="F75" s="283"/>
      <c r="G75" s="283"/>
      <c r="H75" s="283"/>
      <c r="I75" s="559"/>
      <c r="J75" s="283"/>
      <c r="K75" s="342"/>
      <c r="L75" s="283"/>
      <c r="M75" s="342"/>
      <c r="N75" s="283"/>
      <c r="O75" s="342"/>
      <c r="P75" s="342"/>
      <c r="Q75" s="20"/>
      <c r="U75" s="20"/>
      <c r="IV75"/>
    </row>
    <row r="76" spans="2:12" ht="12.75">
      <c r="B76" s="604"/>
      <c r="C76" s="604"/>
      <c r="D76" s="223"/>
      <c r="E76" s="223"/>
      <c r="F76" s="223"/>
      <c r="G76" s="223"/>
      <c r="H76" s="223"/>
      <c r="I76" s="296"/>
      <c r="J76" s="7"/>
      <c r="K76" s="7"/>
      <c r="L76" s="223"/>
    </row>
    <row r="77" spans="1:18" ht="47.25" customHeight="1">
      <c r="A77" s="605"/>
      <c r="B77" s="768" t="s">
        <v>664</v>
      </c>
      <c r="C77" s="768"/>
      <c r="D77" s="768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/>
      <c r="P77" s="768"/>
      <c r="Q77" s="563" t="s">
        <v>1038</v>
      </c>
      <c r="R77" s="4"/>
    </row>
    <row r="78" spans="1:18" ht="12.75" customHeight="1">
      <c r="A78" s="606" t="s">
        <v>780</v>
      </c>
      <c r="B78" s="740" t="s">
        <v>665</v>
      </c>
      <c r="C78" s="740"/>
      <c r="D78" s="740"/>
      <c r="E78" s="740"/>
      <c r="F78" s="740"/>
      <c r="G78" s="740"/>
      <c r="H78" s="740"/>
      <c r="I78" s="740"/>
      <c r="J78" s="740"/>
      <c r="K78" s="740"/>
      <c r="L78" s="740"/>
      <c r="M78" s="740"/>
      <c r="N78" s="740"/>
      <c r="O78" s="740"/>
      <c r="P78" s="740"/>
      <c r="Q78" s="115"/>
      <c r="R78" s="4"/>
    </row>
    <row r="79" spans="1:18" ht="12.75">
      <c r="A79" s="606" t="s">
        <v>783</v>
      </c>
      <c r="B79" s="741" t="s">
        <v>666</v>
      </c>
      <c r="C79" s="741"/>
      <c r="D79" s="741"/>
      <c r="E79" s="741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741"/>
      <c r="Q79" s="607"/>
      <c r="R79" s="4"/>
    </row>
    <row r="80" spans="1:18" ht="12.75">
      <c r="A80" s="606" t="s">
        <v>785</v>
      </c>
      <c r="B80" s="741" t="s">
        <v>667</v>
      </c>
      <c r="C80" s="741"/>
      <c r="D80" s="741"/>
      <c r="E80" s="741"/>
      <c r="F80" s="741"/>
      <c r="G80" s="741"/>
      <c r="H80" s="741"/>
      <c r="I80" s="741"/>
      <c r="J80" s="741"/>
      <c r="K80" s="741"/>
      <c r="L80" s="741"/>
      <c r="M80" s="741"/>
      <c r="N80" s="741"/>
      <c r="O80" s="741"/>
      <c r="P80" s="741"/>
      <c r="Q80" s="115"/>
      <c r="R80" s="4"/>
    </row>
    <row r="81" spans="1:18" ht="12.75">
      <c r="A81" s="606" t="s">
        <v>787</v>
      </c>
      <c r="B81" s="741" t="s">
        <v>668</v>
      </c>
      <c r="C81" s="741"/>
      <c r="D81" s="741"/>
      <c r="E81" s="741"/>
      <c r="F81" s="741"/>
      <c r="G81" s="741"/>
      <c r="H81" s="741"/>
      <c r="I81" s="741"/>
      <c r="J81" s="741"/>
      <c r="K81" s="741"/>
      <c r="L81" s="741"/>
      <c r="M81" s="741"/>
      <c r="N81" s="741"/>
      <c r="O81" s="741"/>
      <c r="P81" s="741"/>
      <c r="Q81" s="608"/>
      <c r="R81" s="4"/>
    </row>
    <row r="82" spans="1:18" ht="12.75">
      <c r="A82" s="606" t="s">
        <v>789</v>
      </c>
      <c r="B82" s="741" t="s">
        <v>669</v>
      </c>
      <c r="C82" s="741"/>
      <c r="D82" s="741"/>
      <c r="E82" s="741"/>
      <c r="F82" s="741"/>
      <c r="G82" s="741"/>
      <c r="H82" s="741"/>
      <c r="I82" s="741"/>
      <c r="J82" s="741"/>
      <c r="K82" s="741"/>
      <c r="L82" s="741"/>
      <c r="M82" s="741"/>
      <c r="N82" s="741"/>
      <c r="O82" s="741"/>
      <c r="P82" s="741"/>
      <c r="Q82" s="608"/>
      <c r="R82" s="4"/>
    </row>
    <row r="83" spans="1:18" ht="12.75">
      <c r="A83" s="606" t="s">
        <v>791</v>
      </c>
      <c r="B83" s="741" t="s">
        <v>670</v>
      </c>
      <c r="C83" s="741"/>
      <c r="D83" s="741"/>
      <c r="E83" s="741"/>
      <c r="F83" s="741"/>
      <c r="G83" s="741"/>
      <c r="H83" s="741"/>
      <c r="I83" s="741"/>
      <c r="J83" s="741"/>
      <c r="K83" s="741"/>
      <c r="L83" s="741"/>
      <c r="M83" s="741"/>
      <c r="N83" s="741"/>
      <c r="O83" s="741"/>
      <c r="P83" s="741"/>
      <c r="Q83" s="115"/>
      <c r="R83" s="4"/>
    </row>
    <row r="84" spans="1:18" ht="12.75">
      <c r="A84" s="606" t="s">
        <v>794</v>
      </c>
      <c r="B84" s="741" t="s">
        <v>671</v>
      </c>
      <c r="C84" s="741"/>
      <c r="D84" s="741"/>
      <c r="E84" s="741"/>
      <c r="F84" s="741"/>
      <c r="G84" s="741"/>
      <c r="H84" s="741"/>
      <c r="I84" s="741"/>
      <c r="J84" s="741"/>
      <c r="K84" s="741"/>
      <c r="L84" s="741"/>
      <c r="M84" s="741"/>
      <c r="N84" s="741"/>
      <c r="O84" s="741"/>
      <c r="P84" s="741"/>
      <c r="Q84" s="115"/>
      <c r="R84" s="4"/>
    </row>
    <row r="85" spans="1:18" ht="12.75">
      <c r="A85" s="606" t="s">
        <v>796</v>
      </c>
      <c r="B85" s="740" t="s">
        <v>672</v>
      </c>
      <c r="C85" s="740"/>
      <c r="D85" s="740"/>
      <c r="E85" s="740"/>
      <c r="F85" s="740"/>
      <c r="G85" s="740"/>
      <c r="H85" s="740"/>
      <c r="I85" s="740"/>
      <c r="J85" s="740"/>
      <c r="K85" s="740"/>
      <c r="L85" s="740"/>
      <c r="M85" s="740"/>
      <c r="N85" s="740"/>
      <c r="O85" s="740"/>
      <c r="P85" s="740"/>
      <c r="Q85" s="115"/>
      <c r="R85" s="4"/>
    </row>
    <row r="86" spans="1:18" ht="13.5" customHeight="1">
      <c r="A86" s="606" t="s">
        <v>798</v>
      </c>
      <c r="B86" s="741" t="s">
        <v>673</v>
      </c>
      <c r="C86" s="741"/>
      <c r="D86" s="741"/>
      <c r="E86" s="741"/>
      <c r="F86" s="741"/>
      <c r="G86" s="741"/>
      <c r="H86" s="741"/>
      <c r="I86" s="741"/>
      <c r="J86" s="741"/>
      <c r="K86" s="741"/>
      <c r="L86" s="741"/>
      <c r="M86" s="741"/>
      <c r="N86" s="741"/>
      <c r="O86" s="741"/>
      <c r="P86" s="741"/>
      <c r="Q86" s="115"/>
      <c r="R86" s="4"/>
    </row>
    <row r="87" spans="1:18" ht="12.75">
      <c r="A87" s="606" t="s">
        <v>800</v>
      </c>
      <c r="B87" s="741" t="s">
        <v>674</v>
      </c>
      <c r="C87" s="741"/>
      <c r="D87" s="741"/>
      <c r="E87" s="741"/>
      <c r="F87" s="741"/>
      <c r="G87" s="741"/>
      <c r="H87" s="741"/>
      <c r="I87" s="741"/>
      <c r="J87" s="741"/>
      <c r="K87" s="741"/>
      <c r="L87" s="741"/>
      <c r="M87" s="741"/>
      <c r="N87" s="741"/>
      <c r="O87" s="741"/>
      <c r="P87" s="741"/>
      <c r="Q87" s="115"/>
      <c r="R87" s="4"/>
    </row>
    <row r="88" spans="1:18" ht="12.75">
      <c r="A88" s="606" t="s">
        <v>802</v>
      </c>
      <c r="B88" s="741" t="s">
        <v>675</v>
      </c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115"/>
      <c r="R88" s="4"/>
    </row>
    <row r="89" spans="1:18" ht="15" customHeight="1">
      <c r="A89" s="606" t="s">
        <v>804</v>
      </c>
      <c r="B89" s="741" t="s">
        <v>676</v>
      </c>
      <c r="C89" s="741"/>
      <c r="D89" s="741"/>
      <c r="E89" s="741"/>
      <c r="F89" s="741"/>
      <c r="G89" s="741"/>
      <c r="H89" s="741"/>
      <c r="I89" s="741"/>
      <c r="J89" s="741"/>
      <c r="K89" s="741"/>
      <c r="L89" s="741"/>
      <c r="M89" s="741"/>
      <c r="N89" s="741"/>
      <c r="O89" s="741"/>
      <c r="P89" s="741"/>
      <c r="Q89" s="115"/>
      <c r="R89" s="4"/>
    </row>
    <row r="90" spans="1:18" ht="12.75">
      <c r="A90" s="606" t="s">
        <v>806</v>
      </c>
      <c r="B90" s="741" t="s">
        <v>677</v>
      </c>
      <c r="C90" s="741"/>
      <c r="D90" s="741"/>
      <c r="E90" s="741"/>
      <c r="F90" s="741"/>
      <c r="G90" s="741"/>
      <c r="H90" s="741"/>
      <c r="I90" s="741"/>
      <c r="J90" s="741"/>
      <c r="K90" s="741"/>
      <c r="L90" s="741"/>
      <c r="M90" s="741"/>
      <c r="N90" s="741"/>
      <c r="O90" s="741"/>
      <c r="P90" s="741"/>
      <c r="Q90" s="115"/>
      <c r="R90" s="4"/>
    </row>
    <row r="91" spans="1:18" ht="12.75">
      <c r="A91" s="606" t="s">
        <v>808</v>
      </c>
      <c r="B91" s="741" t="s">
        <v>678</v>
      </c>
      <c r="C91" s="741"/>
      <c r="D91" s="741"/>
      <c r="E91" s="741"/>
      <c r="F91" s="741"/>
      <c r="G91" s="741"/>
      <c r="H91" s="741"/>
      <c r="I91" s="741"/>
      <c r="J91" s="741"/>
      <c r="K91" s="741"/>
      <c r="L91" s="741"/>
      <c r="M91" s="741"/>
      <c r="N91" s="741"/>
      <c r="O91" s="741"/>
      <c r="P91" s="741"/>
      <c r="Q91" s="115"/>
      <c r="R91" s="4"/>
    </row>
    <row r="92" spans="1:18" ht="14.25" customHeight="1">
      <c r="A92" s="606" t="s">
        <v>810</v>
      </c>
      <c r="B92" s="741" t="s">
        <v>679</v>
      </c>
      <c r="C92" s="741"/>
      <c r="D92" s="741"/>
      <c r="E92" s="741"/>
      <c r="F92" s="741"/>
      <c r="G92" s="741"/>
      <c r="H92" s="741"/>
      <c r="I92" s="741"/>
      <c r="J92" s="741"/>
      <c r="K92" s="741"/>
      <c r="L92" s="741"/>
      <c r="M92" s="741"/>
      <c r="N92" s="741"/>
      <c r="O92" s="741"/>
      <c r="P92" s="741"/>
      <c r="Q92" s="115"/>
      <c r="R92" s="4"/>
    </row>
    <row r="93" spans="1:18" ht="12.75">
      <c r="A93" s="606" t="s">
        <v>812</v>
      </c>
      <c r="B93" s="741" t="s">
        <v>680</v>
      </c>
      <c r="C93" s="741"/>
      <c r="D93" s="741"/>
      <c r="E93" s="741"/>
      <c r="F93" s="741"/>
      <c r="G93" s="741"/>
      <c r="H93" s="741"/>
      <c r="I93" s="741"/>
      <c r="J93" s="741"/>
      <c r="K93" s="741"/>
      <c r="L93" s="741"/>
      <c r="M93" s="741"/>
      <c r="N93" s="741"/>
      <c r="O93" s="741"/>
      <c r="P93" s="741"/>
      <c r="Q93" s="115"/>
      <c r="R93" s="4"/>
    </row>
    <row r="94" spans="1:18" ht="13.5" customHeight="1">
      <c r="A94" s="606" t="s">
        <v>814</v>
      </c>
      <c r="B94" s="741" t="s">
        <v>681</v>
      </c>
      <c r="C94" s="741"/>
      <c r="D94" s="741"/>
      <c r="E94" s="741"/>
      <c r="F94" s="741"/>
      <c r="G94" s="741"/>
      <c r="H94" s="741"/>
      <c r="I94" s="741"/>
      <c r="J94" s="741"/>
      <c r="K94" s="741"/>
      <c r="L94" s="741"/>
      <c r="M94" s="741"/>
      <c r="N94" s="741"/>
      <c r="O94" s="741"/>
      <c r="P94" s="741"/>
      <c r="Q94" s="115"/>
      <c r="R94" s="4"/>
    </row>
    <row r="95" spans="1:18" ht="12.75">
      <c r="A95" s="606" t="s">
        <v>816</v>
      </c>
      <c r="B95" s="741" t="s">
        <v>682</v>
      </c>
      <c r="C95" s="741"/>
      <c r="D95" s="741"/>
      <c r="E95" s="741"/>
      <c r="F95" s="741"/>
      <c r="G95" s="741"/>
      <c r="H95" s="741"/>
      <c r="I95" s="741"/>
      <c r="J95" s="741"/>
      <c r="K95" s="741"/>
      <c r="L95" s="741"/>
      <c r="M95" s="741"/>
      <c r="N95" s="741"/>
      <c r="O95" s="741"/>
      <c r="P95" s="741"/>
      <c r="Q95" s="115"/>
      <c r="R95" s="4"/>
    </row>
    <row r="96" spans="1:18" ht="12.75">
      <c r="A96" s="606" t="s">
        <v>818</v>
      </c>
      <c r="B96" s="741" t="s">
        <v>683</v>
      </c>
      <c r="C96" s="741"/>
      <c r="D96" s="741"/>
      <c r="E96" s="741"/>
      <c r="F96" s="741"/>
      <c r="G96" s="741"/>
      <c r="H96" s="741"/>
      <c r="I96" s="741"/>
      <c r="J96" s="741"/>
      <c r="K96" s="741"/>
      <c r="L96" s="741"/>
      <c r="M96" s="741"/>
      <c r="N96" s="741"/>
      <c r="O96" s="741"/>
      <c r="P96" s="741"/>
      <c r="Q96" s="115"/>
      <c r="R96" s="4"/>
    </row>
    <row r="97" spans="1:18" ht="12.75">
      <c r="A97" s="606" t="s">
        <v>820</v>
      </c>
      <c r="B97" s="741" t="s">
        <v>684</v>
      </c>
      <c r="C97" s="741"/>
      <c r="D97" s="741"/>
      <c r="E97" s="741"/>
      <c r="F97" s="741"/>
      <c r="G97" s="741"/>
      <c r="H97" s="741"/>
      <c r="I97" s="741"/>
      <c r="J97" s="741"/>
      <c r="K97" s="741"/>
      <c r="L97" s="741"/>
      <c r="M97" s="741"/>
      <c r="N97" s="741"/>
      <c r="O97" s="741"/>
      <c r="P97" s="741"/>
      <c r="Q97" s="115"/>
      <c r="R97" s="4"/>
    </row>
    <row r="98" spans="1:18" ht="16.5" customHeight="1">
      <c r="A98" s="606" t="s">
        <v>822</v>
      </c>
      <c r="B98" s="741" t="s">
        <v>685</v>
      </c>
      <c r="C98" s="741"/>
      <c r="D98" s="741"/>
      <c r="E98" s="741"/>
      <c r="F98" s="741"/>
      <c r="G98" s="741"/>
      <c r="H98" s="741"/>
      <c r="I98" s="741"/>
      <c r="J98" s="741"/>
      <c r="K98" s="741"/>
      <c r="L98" s="741"/>
      <c r="M98" s="741"/>
      <c r="N98" s="741"/>
      <c r="O98" s="741"/>
      <c r="P98" s="741"/>
      <c r="Q98" s="115"/>
      <c r="R98" s="4"/>
    </row>
    <row r="99" spans="1:18" ht="12.75">
      <c r="A99" s="606" t="s">
        <v>824</v>
      </c>
      <c r="B99" s="741" t="s">
        <v>686</v>
      </c>
      <c r="C99" s="741"/>
      <c r="D99" s="741"/>
      <c r="E99" s="741"/>
      <c r="F99" s="741"/>
      <c r="G99" s="741"/>
      <c r="H99" s="741"/>
      <c r="I99" s="741"/>
      <c r="J99" s="741"/>
      <c r="K99" s="741"/>
      <c r="L99" s="741"/>
      <c r="M99" s="741"/>
      <c r="N99" s="741"/>
      <c r="O99" s="741"/>
      <c r="P99" s="741"/>
      <c r="Q99" s="115"/>
      <c r="R99" s="4"/>
    </row>
    <row r="100" spans="1:18" ht="12.75">
      <c r="A100" s="606" t="s">
        <v>826</v>
      </c>
      <c r="B100" s="741" t="s">
        <v>687</v>
      </c>
      <c r="C100" s="741"/>
      <c r="D100" s="741"/>
      <c r="E100" s="741"/>
      <c r="F100" s="741"/>
      <c r="G100" s="741"/>
      <c r="H100" s="741"/>
      <c r="I100" s="741"/>
      <c r="J100" s="741"/>
      <c r="K100" s="741"/>
      <c r="L100" s="741"/>
      <c r="M100" s="741"/>
      <c r="N100" s="741"/>
      <c r="O100" s="741"/>
      <c r="P100" s="741"/>
      <c r="Q100" s="115"/>
      <c r="R100" s="4"/>
    </row>
    <row r="101" spans="1:18" ht="12.75">
      <c r="A101" s="606" t="s">
        <v>828</v>
      </c>
      <c r="B101" s="741" t="s">
        <v>688</v>
      </c>
      <c r="C101" s="741"/>
      <c r="D101" s="741"/>
      <c r="E101" s="741"/>
      <c r="F101" s="741"/>
      <c r="G101" s="741"/>
      <c r="H101" s="741"/>
      <c r="I101" s="741"/>
      <c r="J101" s="741"/>
      <c r="K101" s="741"/>
      <c r="L101" s="741"/>
      <c r="M101" s="741"/>
      <c r="N101" s="741"/>
      <c r="O101" s="741"/>
      <c r="P101" s="741"/>
      <c r="Q101" s="115"/>
      <c r="R101" s="4"/>
    </row>
    <row r="102" spans="1:18" ht="20.25" customHeight="1">
      <c r="A102" s="606" t="s">
        <v>830</v>
      </c>
      <c r="B102" s="741" t="s">
        <v>689</v>
      </c>
      <c r="C102" s="741"/>
      <c r="D102" s="741"/>
      <c r="E102" s="741"/>
      <c r="F102" s="741"/>
      <c r="G102" s="741"/>
      <c r="H102" s="741"/>
      <c r="I102" s="741"/>
      <c r="J102" s="741"/>
      <c r="K102" s="741"/>
      <c r="L102" s="741"/>
      <c r="M102" s="741"/>
      <c r="N102" s="741"/>
      <c r="O102" s="741"/>
      <c r="P102" s="741"/>
      <c r="Q102" s="115"/>
      <c r="R102" s="4"/>
    </row>
    <row r="103" spans="1:18" ht="12.75">
      <c r="A103" s="606" t="s">
        <v>832</v>
      </c>
      <c r="B103" s="741" t="s">
        <v>690</v>
      </c>
      <c r="C103" s="741"/>
      <c r="D103" s="741"/>
      <c r="E103" s="741"/>
      <c r="F103" s="741"/>
      <c r="G103" s="741"/>
      <c r="H103" s="741"/>
      <c r="I103" s="741"/>
      <c r="J103" s="741"/>
      <c r="K103" s="741"/>
      <c r="L103" s="741"/>
      <c r="M103" s="741"/>
      <c r="N103" s="741"/>
      <c r="O103" s="741"/>
      <c r="P103" s="741"/>
      <c r="Q103" s="115"/>
      <c r="R103" s="4"/>
    </row>
    <row r="104" spans="1:18" ht="12.75">
      <c r="A104" s="606" t="s">
        <v>834</v>
      </c>
      <c r="B104" s="741" t="s">
        <v>691</v>
      </c>
      <c r="C104" s="741"/>
      <c r="D104" s="741"/>
      <c r="E104" s="741"/>
      <c r="F104" s="741"/>
      <c r="G104" s="741"/>
      <c r="H104" s="741"/>
      <c r="I104" s="741"/>
      <c r="J104" s="741"/>
      <c r="K104" s="741"/>
      <c r="L104" s="741"/>
      <c r="M104" s="741"/>
      <c r="N104" s="741"/>
      <c r="O104" s="741"/>
      <c r="P104" s="741"/>
      <c r="Q104" s="115"/>
      <c r="R104" s="4"/>
    </row>
    <row r="105" spans="1:18" ht="12.75">
      <c r="A105" s="606" t="s">
        <v>836</v>
      </c>
      <c r="B105" s="741" t="s">
        <v>692</v>
      </c>
      <c r="C105" s="741"/>
      <c r="D105" s="741"/>
      <c r="E105" s="741"/>
      <c r="F105" s="741"/>
      <c r="G105" s="741"/>
      <c r="H105" s="741"/>
      <c r="I105" s="741"/>
      <c r="J105" s="741"/>
      <c r="K105" s="741"/>
      <c r="L105" s="741"/>
      <c r="M105" s="741"/>
      <c r="N105" s="741"/>
      <c r="O105" s="741"/>
      <c r="P105" s="741"/>
      <c r="Q105" s="115"/>
      <c r="R105" s="4"/>
    </row>
    <row r="106" spans="1:18" ht="12.75">
      <c r="A106" s="606" t="s">
        <v>838</v>
      </c>
      <c r="B106" s="741" t="s">
        <v>693</v>
      </c>
      <c r="C106" s="741"/>
      <c r="D106" s="741"/>
      <c r="E106" s="741"/>
      <c r="F106" s="741"/>
      <c r="G106" s="741"/>
      <c r="H106" s="741"/>
      <c r="I106" s="741"/>
      <c r="J106" s="741"/>
      <c r="K106" s="741"/>
      <c r="L106" s="741"/>
      <c r="M106" s="741"/>
      <c r="N106" s="741"/>
      <c r="O106" s="741"/>
      <c r="P106" s="741"/>
      <c r="Q106" s="115"/>
      <c r="R106" s="4"/>
    </row>
    <row r="107" spans="1:18" ht="28.5" customHeight="1">
      <c r="A107" s="606" t="s">
        <v>840</v>
      </c>
      <c r="B107" s="741" t="s">
        <v>694</v>
      </c>
      <c r="C107" s="741"/>
      <c r="D107" s="741"/>
      <c r="E107" s="741"/>
      <c r="F107" s="741"/>
      <c r="G107" s="741"/>
      <c r="H107" s="741"/>
      <c r="I107" s="741"/>
      <c r="J107" s="741"/>
      <c r="K107" s="741"/>
      <c r="L107" s="741"/>
      <c r="M107" s="741"/>
      <c r="N107" s="741"/>
      <c r="O107" s="741"/>
      <c r="P107" s="741"/>
      <c r="Q107" s="115"/>
      <c r="R107" s="4"/>
    </row>
    <row r="108" spans="1:20" ht="12.75">
      <c r="A108" s="606" t="s">
        <v>842</v>
      </c>
      <c r="B108" s="741" t="s">
        <v>695</v>
      </c>
      <c r="C108" s="741"/>
      <c r="D108" s="741"/>
      <c r="E108" s="741"/>
      <c r="F108" s="741"/>
      <c r="G108" s="741"/>
      <c r="H108" s="741"/>
      <c r="I108" s="741"/>
      <c r="J108" s="741"/>
      <c r="K108" s="741"/>
      <c r="L108" s="741"/>
      <c r="M108" s="741"/>
      <c r="N108" s="741"/>
      <c r="O108" s="741"/>
      <c r="P108" s="741"/>
      <c r="Q108" s="94"/>
      <c r="R108" s="4"/>
      <c r="T108" s="2"/>
    </row>
    <row r="109" spans="1:18" ht="12.75">
      <c r="A109" s="606" t="s">
        <v>849</v>
      </c>
      <c r="B109" s="741" t="s">
        <v>696</v>
      </c>
      <c r="C109" s="741"/>
      <c r="D109" s="741"/>
      <c r="E109" s="741"/>
      <c r="F109" s="741"/>
      <c r="G109" s="741"/>
      <c r="H109" s="741"/>
      <c r="I109" s="741"/>
      <c r="J109" s="741"/>
      <c r="K109" s="741"/>
      <c r="L109" s="741"/>
      <c r="M109" s="741"/>
      <c r="N109" s="741"/>
      <c r="O109" s="741"/>
      <c r="P109" s="741"/>
      <c r="Q109" s="115"/>
      <c r="R109" s="4"/>
    </row>
    <row r="110" spans="1:18" ht="12.75">
      <c r="A110" s="606" t="s">
        <v>851</v>
      </c>
      <c r="B110" s="741" t="s">
        <v>697</v>
      </c>
      <c r="C110" s="741"/>
      <c r="D110" s="741"/>
      <c r="E110" s="741"/>
      <c r="F110" s="741"/>
      <c r="G110" s="741"/>
      <c r="H110" s="741"/>
      <c r="I110" s="741"/>
      <c r="J110" s="741"/>
      <c r="K110" s="741"/>
      <c r="L110" s="741"/>
      <c r="M110" s="741"/>
      <c r="N110" s="741"/>
      <c r="O110" s="741"/>
      <c r="P110" s="741"/>
      <c r="Q110" s="115"/>
      <c r="R110" s="4"/>
    </row>
    <row r="111" spans="1:18" ht="12.75">
      <c r="A111" s="606" t="s">
        <v>853</v>
      </c>
      <c r="B111" s="741" t="s">
        <v>698</v>
      </c>
      <c r="C111" s="741"/>
      <c r="D111" s="741"/>
      <c r="E111" s="741"/>
      <c r="F111" s="741"/>
      <c r="G111" s="741"/>
      <c r="H111" s="741"/>
      <c r="I111" s="741"/>
      <c r="J111" s="741"/>
      <c r="K111" s="741"/>
      <c r="L111" s="741"/>
      <c r="M111" s="741"/>
      <c r="N111" s="741"/>
      <c r="O111" s="741"/>
      <c r="P111" s="741"/>
      <c r="Q111" s="115"/>
      <c r="R111" s="4"/>
    </row>
    <row r="112" spans="1:18" ht="12.75">
      <c r="A112" s="606" t="s">
        <v>855</v>
      </c>
      <c r="B112" s="741" t="s">
        <v>667</v>
      </c>
      <c r="C112" s="741"/>
      <c r="D112" s="741"/>
      <c r="E112" s="741"/>
      <c r="F112" s="741"/>
      <c r="G112" s="741"/>
      <c r="H112" s="741"/>
      <c r="I112" s="741"/>
      <c r="J112" s="741"/>
      <c r="K112" s="741"/>
      <c r="L112" s="741"/>
      <c r="M112" s="741"/>
      <c r="N112" s="741"/>
      <c r="O112" s="741"/>
      <c r="P112" s="741"/>
      <c r="Q112" s="94"/>
      <c r="R112" s="4"/>
    </row>
    <row r="113" spans="1:18" ht="12.75">
      <c r="A113" s="606" t="s">
        <v>857</v>
      </c>
      <c r="B113" s="741" t="s">
        <v>699</v>
      </c>
      <c r="C113" s="741"/>
      <c r="D113" s="741"/>
      <c r="E113" s="741"/>
      <c r="F113" s="741"/>
      <c r="G113" s="741"/>
      <c r="H113" s="741"/>
      <c r="I113" s="741"/>
      <c r="J113" s="741"/>
      <c r="K113" s="741"/>
      <c r="L113" s="741"/>
      <c r="M113" s="741"/>
      <c r="N113" s="741"/>
      <c r="O113" s="741"/>
      <c r="P113" s="741"/>
      <c r="Q113" s="94"/>
      <c r="R113" s="4"/>
    </row>
    <row r="114" spans="1:18" ht="16.5" customHeight="1">
      <c r="A114" s="4"/>
      <c r="D114" s="309"/>
      <c r="E114" s="293"/>
      <c r="F114" s="293"/>
      <c r="G114" s="293"/>
      <c r="H114" s="293"/>
      <c r="I114" s="293"/>
      <c r="N114" s="1"/>
      <c r="Q114" s="1"/>
      <c r="R114" s="4"/>
    </row>
    <row r="115" spans="1:18" ht="47.25" customHeight="1">
      <c r="A115" s="599"/>
      <c r="B115" s="768" t="s">
        <v>700</v>
      </c>
      <c r="C115" s="768"/>
      <c r="D115" s="768"/>
      <c r="E115" s="768"/>
      <c r="F115" s="768"/>
      <c r="G115" s="768"/>
      <c r="H115" s="768"/>
      <c r="I115" s="768"/>
      <c r="J115" s="768"/>
      <c r="K115" s="768"/>
      <c r="L115" s="768"/>
      <c r="M115" s="768"/>
      <c r="N115" s="768"/>
      <c r="O115" s="768"/>
      <c r="P115" s="768"/>
      <c r="Q115" s="609" t="s">
        <v>1038</v>
      </c>
      <c r="R115" s="4"/>
    </row>
    <row r="116" spans="1:18" ht="15" customHeight="1">
      <c r="A116" s="599" t="s">
        <v>780</v>
      </c>
      <c r="B116" s="741" t="s">
        <v>701</v>
      </c>
      <c r="C116" s="741"/>
      <c r="D116" s="741"/>
      <c r="E116" s="741"/>
      <c r="F116" s="741"/>
      <c r="G116" s="741"/>
      <c r="H116" s="741"/>
      <c r="I116" s="741"/>
      <c r="J116" s="741"/>
      <c r="K116" s="741"/>
      <c r="L116" s="741"/>
      <c r="M116" s="741"/>
      <c r="N116" s="741"/>
      <c r="O116" s="741"/>
      <c r="P116" s="741"/>
      <c r="Q116" s="50"/>
      <c r="R116" s="4"/>
    </row>
    <row r="117" spans="1:18" ht="12.75">
      <c r="A117" s="599" t="s">
        <v>783</v>
      </c>
      <c r="B117" s="741" t="s">
        <v>702</v>
      </c>
      <c r="C117" s="741"/>
      <c r="D117" s="741"/>
      <c r="E117" s="741"/>
      <c r="F117" s="741"/>
      <c r="G117" s="741"/>
      <c r="H117" s="741"/>
      <c r="I117" s="741"/>
      <c r="J117" s="741"/>
      <c r="K117" s="741"/>
      <c r="L117" s="741"/>
      <c r="M117" s="741"/>
      <c r="N117" s="741"/>
      <c r="O117" s="741"/>
      <c r="P117" s="741"/>
      <c r="Q117" s="50"/>
      <c r="R117" s="4"/>
    </row>
    <row r="118" spans="1:18" ht="12.75">
      <c r="A118" s="599" t="s">
        <v>785</v>
      </c>
      <c r="B118" s="741" t="s">
        <v>703</v>
      </c>
      <c r="C118" s="741"/>
      <c r="D118" s="741"/>
      <c r="E118" s="741"/>
      <c r="F118" s="741"/>
      <c r="G118" s="741"/>
      <c r="H118" s="741"/>
      <c r="I118" s="741"/>
      <c r="J118" s="741"/>
      <c r="K118" s="741"/>
      <c r="L118" s="741"/>
      <c r="M118" s="741"/>
      <c r="N118" s="741"/>
      <c r="O118" s="741"/>
      <c r="P118" s="741"/>
      <c r="Q118" s="50"/>
      <c r="R118" s="4"/>
    </row>
    <row r="119" spans="1:18" ht="12.75">
      <c r="A119" s="599" t="s">
        <v>787</v>
      </c>
      <c r="B119" s="741" t="s">
        <v>704</v>
      </c>
      <c r="C119" s="741"/>
      <c r="D119" s="741"/>
      <c r="E119" s="741"/>
      <c r="F119" s="741"/>
      <c r="G119" s="741"/>
      <c r="H119" s="741"/>
      <c r="I119" s="741"/>
      <c r="J119" s="741"/>
      <c r="K119" s="741"/>
      <c r="L119" s="741"/>
      <c r="M119" s="741"/>
      <c r="N119" s="741"/>
      <c r="O119" s="741"/>
      <c r="P119" s="741"/>
      <c r="Q119" s="50"/>
      <c r="R119" s="4"/>
    </row>
    <row r="120" spans="1:18" ht="12.75">
      <c r="A120" s="599" t="s">
        <v>789</v>
      </c>
      <c r="B120" s="741" t="s">
        <v>705</v>
      </c>
      <c r="C120" s="741"/>
      <c r="D120" s="741"/>
      <c r="E120" s="741"/>
      <c r="F120" s="741"/>
      <c r="G120" s="741"/>
      <c r="H120" s="741"/>
      <c r="I120" s="741"/>
      <c r="J120" s="741"/>
      <c r="K120" s="741"/>
      <c r="L120" s="741"/>
      <c r="M120" s="741"/>
      <c r="N120" s="741"/>
      <c r="O120" s="741"/>
      <c r="P120" s="741"/>
      <c r="Q120" s="50"/>
      <c r="R120" s="4"/>
    </row>
    <row r="121" spans="1:18" ht="12.75">
      <c r="A121" s="599" t="s">
        <v>791</v>
      </c>
      <c r="B121" s="741" t="s">
        <v>706</v>
      </c>
      <c r="C121" s="741"/>
      <c r="D121" s="741"/>
      <c r="E121" s="741"/>
      <c r="F121" s="741"/>
      <c r="G121" s="741"/>
      <c r="H121" s="741"/>
      <c r="I121" s="741"/>
      <c r="J121" s="741"/>
      <c r="K121" s="741"/>
      <c r="L121" s="741"/>
      <c r="M121" s="741"/>
      <c r="N121" s="741"/>
      <c r="O121" s="741"/>
      <c r="P121" s="741"/>
      <c r="Q121" s="50"/>
      <c r="R121" s="4"/>
    </row>
    <row r="122" spans="1:18" ht="12.75">
      <c r="A122" s="599" t="s">
        <v>794</v>
      </c>
      <c r="B122" s="741" t="s">
        <v>707</v>
      </c>
      <c r="C122" s="741"/>
      <c r="D122" s="741"/>
      <c r="E122" s="741"/>
      <c r="F122" s="741"/>
      <c r="G122" s="741"/>
      <c r="H122" s="741"/>
      <c r="I122" s="741"/>
      <c r="J122" s="741"/>
      <c r="K122" s="741"/>
      <c r="L122" s="741"/>
      <c r="M122" s="741"/>
      <c r="N122" s="741"/>
      <c r="O122" s="741"/>
      <c r="P122" s="741"/>
      <c r="Q122" s="50"/>
      <c r="R122" s="4"/>
    </row>
    <row r="123" spans="1:18" ht="12.75">
      <c r="A123" s="599" t="s">
        <v>796</v>
      </c>
      <c r="B123" s="741" t="s">
        <v>708</v>
      </c>
      <c r="C123" s="741"/>
      <c r="D123" s="741"/>
      <c r="E123" s="741"/>
      <c r="F123" s="741"/>
      <c r="G123" s="741"/>
      <c r="H123" s="741"/>
      <c r="I123" s="741"/>
      <c r="J123" s="741"/>
      <c r="K123" s="741"/>
      <c r="L123" s="741"/>
      <c r="M123" s="741"/>
      <c r="N123" s="741"/>
      <c r="O123" s="741"/>
      <c r="P123" s="741"/>
      <c r="Q123" s="50"/>
      <c r="R123" s="4"/>
    </row>
    <row r="124" spans="1:18" ht="12.75">
      <c r="A124" s="599" t="s">
        <v>798</v>
      </c>
      <c r="B124" s="741" t="s">
        <v>709</v>
      </c>
      <c r="C124" s="741"/>
      <c r="D124" s="741"/>
      <c r="E124" s="741"/>
      <c r="F124" s="741"/>
      <c r="G124" s="741"/>
      <c r="H124" s="741"/>
      <c r="I124" s="741"/>
      <c r="J124" s="741"/>
      <c r="K124" s="741"/>
      <c r="L124" s="741"/>
      <c r="M124" s="741"/>
      <c r="N124" s="741"/>
      <c r="O124" s="741"/>
      <c r="P124" s="741"/>
      <c r="Q124" s="50"/>
      <c r="R124" s="4"/>
    </row>
    <row r="125" spans="1:18" ht="12.75">
      <c r="A125" s="599" t="s">
        <v>800</v>
      </c>
      <c r="B125" s="741" t="s">
        <v>710</v>
      </c>
      <c r="C125" s="741"/>
      <c r="D125" s="741"/>
      <c r="E125" s="741"/>
      <c r="F125" s="741"/>
      <c r="G125" s="741"/>
      <c r="H125" s="741"/>
      <c r="I125" s="741"/>
      <c r="J125" s="741"/>
      <c r="K125" s="741"/>
      <c r="L125" s="741"/>
      <c r="M125" s="741"/>
      <c r="N125" s="741"/>
      <c r="O125" s="741"/>
      <c r="P125" s="741"/>
      <c r="Q125" s="50"/>
      <c r="R125" s="4"/>
    </row>
    <row r="126" spans="1:18" ht="12.75">
      <c r="A126" s="599" t="s">
        <v>802</v>
      </c>
      <c r="B126" s="741" t="s">
        <v>711</v>
      </c>
      <c r="C126" s="741"/>
      <c r="D126" s="741"/>
      <c r="E126" s="741"/>
      <c r="F126" s="741"/>
      <c r="G126" s="741"/>
      <c r="H126" s="741"/>
      <c r="I126" s="741"/>
      <c r="J126" s="741"/>
      <c r="K126" s="741"/>
      <c r="L126" s="741"/>
      <c r="M126" s="741"/>
      <c r="N126" s="741"/>
      <c r="O126" s="741"/>
      <c r="P126" s="741"/>
      <c r="Q126" s="50"/>
      <c r="R126" s="4"/>
    </row>
    <row r="127" spans="1:18" ht="12.75">
      <c r="A127" s="599" t="s">
        <v>804</v>
      </c>
      <c r="B127" s="741" t="s">
        <v>712</v>
      </c>
      <c r="C127" s="741"/>
      <c r="D127" s="741"/>
      <c r="E127" s="741"/>
      <c r="F127" s="741"/>
      <c r="G127" s="741"/>
      <c r="H127" s="741"/>
      <c r="I127" s="741"/>
      <c r="J127" s="741"/>
      <c r="K127" s="741"/>
      <c r="L127" s="741"/>
      <c r="M127" s="741"/>
      <c r="N127" s="741"/>
      <c r="O127" s="741"/>
      <c r="P127" s="741"/>
      <c r="Q127" s="50"/>
      <c r="R127" s="4"/>
    </row>
    <row r="128" spans="1:20" ht="12.75">
      <c r="A128" s="599" t="s">
        <v>806</v>
      </c>
      <c r="B128" s="741" t="s">
        <v>713</v>
      </c>
      <c r="C128" s="741"/>
      <c r="D128" s="741"/>
      <c r="E128" s="741"/>
      <c r="F128" s="741"/>
      <c r="G128" s="741"/>
      <c r="H128" s="741"/>
      <c r="I128" s="741"/>
      <c r="J128" s="741"/>
      <c r="K128" s="741"/>
      <c r="L128" s="741"/>
      <c r="M128" s="741"/>
      <c r="N128" s="741"/>
      <c r="O128" s="741"/>
      <c r="P128" s="741"/>
      <c r="Q128" s="50"/>
      <c r="R128" s="4"/>
      <c r="T128" s="2"/>
    </row>
    <row r="129" spans="1:18" ht="12.75">
      <c r="A129" s="599" t="s">
        <v>808</v>
      </c>
      <c r="B129" s="741" t="s">
        <v>714</v>
      </c>
      <c r="C129" s="741"/>
      <c r="D129" s="741"/>
      <c r="E129" s="741"/>
      <c r="F129" s="741"/>
      <c r="G129" s="741"/>
      <c r="H129" s="741"/>
      <c r="I129" s="741"/>
      <c r="J129" s="741"/>
      <c r="K129" s="741"/>
      <c r="L129" s="741"/>
      <c r="M129" s="741"/>
      <c r="N129" s="741"/>
      <c r="O129" s="741"/>
      <c r="P129" s="741"/>
      <c r="Q129" s="50"/>
      <c r="R129" s="4"/>
    </row>
    <row r="130" spans="1:18" ht="12.75">
      <c r="A130" s="599" t="s">
        <v>810</v>
      </c>
      <c r="B130" s="741" t="s">
        <v>715</v>
      </c>
      <c r="C130" s="741"/>
      <c r="D130" s="741"/>
      <c r="E130" s="741"/>
      <c r="F130" s="741"/>
      <c r="G130" s="741"/>
      <c r="H130" s="741"/>
      <c r="I130" s="741"/>
      <c r="J130" s="741"/>
      <c r="K130" s="741"/>
      <c r="L130" s="741"/>
      <c r="M130" s="741"/>
      <c r="N130" s="741"/>
      <c r="O130" s="741"/>
      <c r="P130" s="741"/>
      <c r="Q130" s="50"/>
      <c r="R130" s="4"/>
    </row>
    <row r="131" spans="1:18" ht="12.75">
      <c r="A131" s="599" t="s">
        <v>812</v>
      </c>
      <c r="B131" s="741" t="s">
        <v>716</v>
      </c>
      <c r="C131" s="741"/>
      <c r="D131" s="741"/>
      <c r="E131" s="741"/>
      <c r="F131" s="741"/>
      <c r="G131" s="741"/>
      <c r="H131" s="741"/>
      <c r="I131" s="741"/>
      <c r="J131" s="741"/>
      <c r="K131" s="741"/>
      <c r="L131" s="741"/>
      <c r="M131" s="741"/>
      <c r="N131" s="741"/>
      <c r="O131" s="741"/>
      <c r="P131" s="741"/>
      <c r="Q131" s="50"/>
      <c r="R131" s="4"/>
    </row>
    <row r="132" spans="1:18" ht="12.75">
      <c r="A132" s="599" t="s">
        <v>814</v>
      </c>
      <c r="B132" s="741" t="s">
        <v>717</v>
      </c>
      <c r="C132" s="741"/>
      <c r="D132" s="741"/>
      <c r="E132" s="741"/>
      <c r="F132" s="741"/>
      <c r="G132" s="741"/>
      <c r="H132" s="741"/>
      <c r="I132" s="741"/>
      <c r="J132" s="741"/>
      <c r="K132" s="741"/>
      <c r="L132" s="741"/>
      <c r="M132" s="741"/>
      <c r="N132" s="741"/>
      <c r="O132" s="741"/>
      <c r="P132" s="741"/>
      <c r="Q132" s="50"/>
      <c r="R132" s="4"/>
    </row>
    <row r="133" spans="1:18" ht="28.5" customHeight="1">
      <c r="A133" s="599" t="s">
        <v>816</v>
      </c>
      <c r="B133" s="741" t="s">
        <v>718</v>
      </c>
      <c r="C133" s="741"/>
      <c r="D133" s="741"/>
      <c r="E133" s="741"/>
      <c r="F133" s="741"/>
      <c r="G133" s="741"/>
      <c r="H133" s="741"/>
      <c r="I133" s="741"/>
      <c r="J133" s="741"/>
      <c r="K133" s="741"/>
      <c r="L133" s="741"/>
      <c r="M133" s="741"/>
      <c r="N133" s="741"/>
      <c r="O133" s="741"/>
      <c r="P133" s="741"/>
      <c r="Q133" s="115"/>
      <c r="R133" s="4"/>
    </row>
    <row r="134" spans="1:256" s="1" customFormat="1" ht="12.75">
      <c r="A134" s="4"/>
      <c r="D134" s="2"/>
      <c r="R134" s="4"/>
      <c r="U134" s="20"/>
      <c r="IV134"/>
    </row>
    <row r="135" spans="1:18" ht="45">
      <c r="A135" s="599"/>
      <c r="B135" s="773" t="s">
        <v>719</v>
      </c>
      <c r="C135" s="773"/>
      <c r="D135" s="773"/>
      <c r="E135" s="773"/>
      <c r="F135" s="773"/>
      <c r="G135" s="773"/>
      <c r="H135" s="773"/>
      <c r="I135" s="773"/>
      <c r="J135" s="773"/>
      <c r="K135" s="773"/>
      <c r="L135" s="773"/>
      <c r="M135" s="773"/>
      <c r="N135" s="773"/>
      <c r="O135" s="773"/>
      <c r="P135" s="773"/>
      <c r="Q135" s="586" t="s">
        <v>1038</v>
      </c>
      <c r="R135" s="4"/>
    </row>
    <row r="136" spans="1:18" ht="12.75">
      <c r="A136" s="599" t="s">
        <v>780</v>
      </c>
      <c r="B136" s="741" t="s">
        <v>720</v>
      </c>
      <c r="C136" s="741"/>
      <c r="D136" s="741"/>
      <c r="E136" s="741"/>
      <c r="F136" s="741"/>
      <c r="G136" s="741"/>
      <c r="H136" s="741"/>
      <c r="I136" s="741"/>
      <c r="J136" s="741"/>
      <c r="K136" s="741"/>
      <c r="L136" s="741"/>
      <c r="M136" s="741"/>
      <c r="N136" s="741"/>
      <c r="O136" s="741"/>
      <c r="P136" s="741"/>
      <c r="Q136" s="115"/>
      <c r="R136" s="4"/>
    </row>
    <row r="137" spans="1:18" ht="26.25" customHeight="1">
      <c r="A137" s="599" t="s">
        <v>783</v>
      </c>
      <c r="B137" s="741" t="s">
        <v>721</v>
      </c>
      <c r="C137" s="741"/>
      <c r="D137" s="741"/>
      <c r="E137" s="741"/>
      <c r="F137" s="741"/>
      <c r="G137" s="741"/>
      <c r="H137" s="741"/>
      <c r="I137" s="741"/>
      <c r="J137" s="741"/>
      <c r="K137" s="741"/>
      <c r="L137" s="741"/>
      <c r="M137" s="741"/>
      <c r="N137" s="741"/>
      <c r="O137" s="741"/>
      <c r="P137" s="741"/>
      <c r="Q137" s="115"/>
      <c r="R137" s="4"/>
    </row>
    <row r="138" spans="1:18" ht="24" customHeight="1">
      <c r="A138" s="599" t="s">
        <v>785</v>
      </c>
      <c r="B138" s="774" t="s">
        <v>722</v>
      </c>
      <c r="C138" s="774"/>
      <c r="D138" s="774"/>
      <c r="E138" s="774"/>
      <c r="F138" s="774"/>
      <c r="G138" s="774"/>
      <c r="H138" s="774"/>
      <c r="I138" s="774"/>
      <c r="J138" s="774"/>
      <c r="K138" s="774"/>
      <c r="L138" s="774"/>
      <c r="M138" s="774"/>
      <c r="N138" s="774"/>
      <c r="O138" s="774"/>
      <c r="P138" s="774"/>
      <c r="Q138" s="115"/>
      <c r="R138" s="4"/>
    </row>
    <row r="139" spans="1:18" ht="28.5" customHeight="1">
      <c r="A139" s="599" t="s">
        <v>787</v>
      </c>
      <c r="B139" s="741" t="s">
        <v>723</v>
      </c>
      <c r="C139" s="741"/>
      <c r="D139" s="741"/>
      <c r="E139" s="741"/>
      <c r="F139" s="741"/>
      <c r="G139" s="741"/>
      <c r="H139" s="741"/>
      <c r="I139" s="741"/>
      <c r="J139" s="741"/>
      <c r="K139" s="741"/>
      <c r="L139" s="741"/>
      <c r="M139" s="741"/>
      <c r="N139" s="741"/>
      <c r="O139" s="741"/>
      <c r="P139" s="741"/>
      <c r="Q139" s="115"/>
      <c r="R139" s="4"/>
    </row>
    <row r="140" spans="1:18" ht="35.25" customHeight="1">
      <c r="A140" s="599" t="s">
        <v>789</v>
      </c>
      <c r="B140" s="741" t="s">
        <v>724</v>
      </c>
      <c r="C140" s="741"/>
      <c r="D140" s="741"/>
      <c r="E140" s="741"/>
      <c r="F140" s="741"/>
      <c r="G140" s="741"/>
      <c r="H140" s="741"/>
      <c r="I140" s="741"/>
      <c r="J140" s="741"/>
      <c r="K140" s="741"/>
      <c r="L140" s="741"/>
      <c r="M140" s="741"/>
      <c r="N140" s="741"/>
      <c r="O140" s="741"/>
      <c r="P140" s="741"/>
      <c r="Q140" s="115"/>
      <c r="R140" s="4"/>
    </row>
    <row r="141" spans="1:18" ht="12.75">
      <c r="A141" s="599" t="s">
        <v>791</v>
      </c>
      <c r="B141" s="741" t="s">
        <v>725</v>
      </c>
      <c r="C141" s="741"/>
      <c r="D141" s="741"/>
      <c r="E141" s="741"/>
      <c r="F141" s="741"/>
      <c r="G141" s="741"/>
      <c r="H141" s="741"/>
      <c r="I141" s="741"/>
      <c r="J141" s="741"/>
      <c r="K141" s="741"/>
      <c r="L141" s="741"/>
      <c r="M141" s="741"/>
      <c r="N141" s="741"/>
      <c r="O141" s="741"/>
      <c r="P141" s="741"/>
      <c r="Q141" s="115"/>
      <c r="R141" s="4"/>
    </row>
    <row r="142" spans="1:18" ht="12.75">
      <c r="A142" s="599" t="s">
        <v>794</v>
      </c>
      <c r="B142" s="741" t="s">
        <v>726</v>
      </c>
      <c r="C142" s="741"/>
      <c r="D142" s="741"/>
      <c r="E142" s="741"/>
      <c r="F142" s="741"/>
      <c r="G142" s="741"/>
      <c r="H142" s="741"/>
      <c r="I142" s="741"/>
      <c r="J142" s="741"/>
      <c r="K142" s="741"/>
      <c r="L142" s="741"/>
      <c r="M142" s="741"/>
      <c r="N142" s="741"/>
      <c r="O142" s="741"/>
      <c r="P142" s="741"/>
      <c r="Q142" s="115"/>
      <c r="R142" s="4"/>
    </row>
    <row r="143" spans="1:18" ht="12.75">
      <c r="A143" s="599" t="s">
        <v>796</v>
      </c>
      <c r="B143" s="741" t="s">
        <v>727</v>
      </c>
      <c r="C143" s="741"/>
      <c r="D143" s="741"/>
      <c r="E143" s="741"/>
      <c r="F143" s="741"/>
      <c r="G143" s="741"/>
      <c r="H143" s="741"/>
      <c r="I143" s="741"/>
      <c r="J143" s="741"/>
      <c r="K143" s="741"/>
      <c r="L143" s="741"/>
      <c r="M143" s="741"/>
      <c r="N143" s="741"/>
      <c r="O143" s="741"/>
      <c r="P143" s="741"/>
      <c r="Q143" s="115"/>
      <c r="R143" s="4"/>
    </row>
    <row r="144" spans="1:18" ht="12.75">
      <c r="A144" s="599" t="s">
        <v>798</v>
      </c>
      <c r="B144" s="741" t="s">
        <v>728</v>
      </c>
      <c r="C144" s="741"/>
      <c r="D144" s="741"/>
      <c r="E144" s="741"/>
      <c r="F144" s="741"/>
      <c r="G144" s="741"/>
      <c r="H144" s="741"/>
      <c r="I144" s="741"/>
      <c r="J144" s="741"/>
      <c r="K144" s="741"/>
      <c r="L144" s="741"/>
      <c r="M144" s="741"/>
      <c r="N144" s="741"/>
      <c r="O144" s="741"/>
      <c r="P144" s="741"/>
      <c r="Q144" s="115"/>
      <c r="R144" s="4"/>
    </row>
    <row r="145" spans="1:18" ht="12.75">
      <c r="A145" s="599" t="s">
        <v>800</v>
      </c>
      <c r="B145" s="741" t="s">
        <v>729</v>
      </c>
      <c r="C145" s="741"/>
      <c r="D145" s="741"/>
      <c r="E145" s="741"/>
      <c r="F145" s="741"/>
      <c r="G145" s="741"/>
      <c r="H145" s="741"/>
      <c r="I145" s="741"/>
      <c r="J145" s="741"/>
      <c r="K145" s="741"/>
      <c r="L145" s="741"/>
      <c r="M145" s="741"/>
      <c r="N145" s="741"/>
      <c r="O145" s="741"/>
      <c r="P145" s="741"/>
      <c r="Q145" s="115"/>
      <c r="R145" s="4"/>
    </row>
    <row r="146" spans="1:18" ht="15" customHeight="1">
      <c r="A146" s="599"/>
      <c r="B146" s="768" t="s">
        <v>730</v>
      </c>
      <c r="C146" s="768"/>
      <c r="D146" s="768"/>
      <c r="E146" s="768"/>
      <c r="F146" s="768"/>
      <c r="G146" s="768"/>
      <c r="H146" s="768"/>
      <c r="I146" s="768"/>
      <c r="J146" s="768"/>
      <c r="K146" s="768"/>
      <c r="L146" s="768"/>
      <c r="M146" s="768"/>
      <c r="N146" s="768"/>
      <c r="O146" s="768"/>
      <c r="P146" s="768"/>
      <c r="Q146" s="94"/>
      <c r="R146" s="4"/>
    </row>
    <row r="147" spans="1:18" ht="28.5" customHeight="1">
      <c r="A147" s="599" t="s">
        <v>780</v>
      </c>
      <c r="B147" s="774" t="s">
        <v>731</v>
      </c>
      <c r="C147" s="774"/>
      <c r="D147" s="774"/>
      <c r="E147" s="774"/>
      <c r="F147" s="774"/>
      <c r="G147" s="774"/>
      <c r="H147" s="774"/>
      <c r="I147" s="774"/>
      <c r="J147" s="774"/>
      <c r="K147" s="774"/>
      <c r="L147" s="774"/>
      <c r="M147" s="774"/>
      <c r="N147" s="774"/>
      <c r="O147" s="774"/>
      <c r="P147" s="774"/>
      <c r="Q147" s="115"/>
      <c r="R147" s="4"/>
    </row>
    <row r="148" spans="1:18" ht="31.5" customHeight="1">
      <c r="A148" s="599" t="s">
        <v>783</v>
      </c>
      <c r="B148" s="741" t="s">
        <v>732</v>
      </c>
      <c r="C148" s="741"/>
      <c r="D148" s="741"/>
      <c r="E148" s="741"/>
      <c r="F148" s="741"/>
      <c r="G148" s="741"/>
      <c r="H148" s="741"/>
      <c r="I148" s="741"/>
      <c r="J148" s="741"/>
      <c r="K148" s="741"/>
      <c r="L148" s="741"/>
      <c r="M148" s="741"/>
      <c r="N148" s="741"/>
      <c r="O148" s="741"/>
      <c r="P148" s="741"/>
      <c r="Q148" s="115"/>
      <c r="R148" s="4"/>
    </row>
    <row r="149" spans="1:18" ht="33" customHeight="1">
      <c r="A149" s="599" t="s">
        <v>785</v>
      </c>
      <c r="B149" s="741" t="s">
        <v>733</v>
      </c>
      <c r="C149" s="741"/>
      <c r="D149" s="741"/>
      <c r="E149" s="741"/>
      <c r="F149" s="741"/>
      <c r="G149" s="741"/>
      <c r="H149" s="741"/>
      <c r="I149" s="741"/>
      <c r="J149" s="741"/>
      <c r="K149" s="741"/>
      <c r="L149" s="741"/>
      <c r="M149" s="741"/>
      <c r="N149" s="741"/>
      <c r="O149" s="741"/>
      <c r="P149" s="741"/>
      <c r="Q149" s="115"/>
      <c r="R149" s="4"/>
    </row>
    <row r="150" spans="1:18" ht="12.75">
      <c r="A150" s="599" t="s">
        <v>787</v>
      </c>
      <c r="B150" s="741" t="s">
        <v>734</v>
      </c>
      <c r="C150" s="741"/>
      <c r="D150" s="741"/>
      <c r="E150" s="741"/>
      <c r="F150" s="741"/>
      <c r="G150" s="741"/>
      <c r="H150" s="741"/>
      <c r="I150" s="741"/>
      <c r="J150" s="741"/>
      <c r="K150" s="741"/>
      <c r="L150" s="741"/>
      <c r="M150" s="741"/>
      <c r="N150" s="741"/>
      <c r="O150" s="741"/>
      <c r="P150" s="741"/>
      <c r="Q150" s="115"/>
      <c r="R150" s="4"/>
    </row>
    <row r="151" spans="1:17" ht="12.75">
      <c r="A151" s="599" t="s">
        <v>789</v>
      </c>
      <c r="B151" s="741" t="s">
        <v>1377</v>
      </c>
      <c r="C151" s="741"/>
      <c r="D151" s="741"/>
      <c r="E151" s="741"/>
      <c r="F151" s="741"/>
      <c r="G151" s="741"/>
      <c r="H151" s="741"/>
      <c r="I151" s="741"/>
      <c r="J151" s="741"/>
      <c r="K151" s="741"/>
      <c r="L151" s="741"/>
      <c r="M151" s="741"/>
      <c r="N151" s="741"/>
      <c r="O151" s="741"/>
      <c r="P151" s="741"/>
      <c r="Q151" s="587"/>
    </row>
    <row r="152" spans="1:17" ht="12.75">
      <c r="A152" s="599" t="s">
        <v>791</v>
      </c>
      <c r="B152" s="741" t="s">
        <v>1039</v>
      </c>
      <c r="C152" s="741"/>
      <c r="D152" s="741"/>
      <c r="E152" s="741"/>
      <c r="F152" s="741"/>
      <c r="G152" s="741"/>
      <c r="H152" s="741"/>
      <c r="I152" s="741"/>
      <c r="J152" s="741"/>
      <c r="K152" s="741"/>
      <c r="L152" s="741"/>
      <c r="M152" s="741"/>
      <c r="N152" s="741"/>
      <c r="O152" s="741"/>
      <c r="P152" s="741"/>
      <c r="Q152" s="587"/>
    </row>
    <row r="153" spans="1:18" ht="12.75" customHeight="1">
      <c r="A153" s="4"/>
      <c r="B153" s="610"/>
      <c r="D153" s="611"/>
      <c r="E153" s="610"/>
      <c r="F153" s="610"/>
      <c r="G153" s="611"/>
      <c r="H153" s="611"/>
      <c r="I153" s="611"/>
      <c r="J153" s="611"/>
      <c r="K153" s="611"/>
      <c r="L153" s="611"/>
      <c r="M153" s="611"/>
      <c r="N153" s="611"/>
      <c r="O153" s="7"/>
      <c r="Q153" s="610"/>
      <c r="R153" s="4"/>
    </row>
    <row r="154" spans="1:18" ht="38.25" customHeight="1">
      <c r="A154" s="599"/>
      <c r="B154" s="768" t="s">
        <v>735</v>
      </c>
      <c r="C154" s="768"/>
      <c r="D154" s="768"/>
      <c r="E154" s="768"/>
      <c r="F154" s="768"/>
      <c r="G154" s="768"/>
      <c r="H154" s="768"/>
      <c r="I154" s="768"/>
      <c r="J154" s="768"/>
      <c r="K154" s="768"/>
      <c r="L154" s="768"/>
      <c r="M154" s="768"/>
      <c r="N154" s="768"/>
      <c r="O154" s="768"/>
      <c r="P154" s="768"/>
      <c r="Q154" s="562" t="s">
        <v>1038</v>
      </c>
      <c r="R154" s="4"/>
    </row>
    <row r="155" spans="1:18" ht="33" customHeight="1">
      <c r="A155" s="599" t="s">
        <v>780</v>
      </c>
      <c r="B155" s="741" t="s">
        <v>736</v>
      </c>
      <c r="C155" s="741"/>
      <c r="D155" s="741"/>
      <c r="E155" s="741"/>
      <c r="F155" s="741"/>
      <c r="G155" s="741"/>
      <c r="H155" s="741"/>
      <c r="I155" s="741"/>
      <c r="J155" s="741"/>
      <c r="K155" s="741"/>
      <c r="L155" s="741"/>
      <c r="M155" s="741"/>
      <c r="N155" s="741"/>
      <c r="O155" s="741"/>
      <c r="P155" s="741"/>
      <c r="Q155" s="115"/>
      <c r="R155" s="4"/>
    </row>
    <row r="156" spans="1:18" ht="40.5" customHeight="1">
      <c r="A156" s="599" t="s">
        <v>783</v>
      </c>
      <c r="B156" s="741" t="s">
        <v>737</v>
      </c>
      <c r="C156" s="741"/>
      <c r="D156" s="741"/>
      <c r="E156" s="741"/>
      <c r="F156" s="741"/>
      <c r="G156" s="741"/>
      <c r="H156" s="741"/>
      <c r="I156" s="741"/>
      <c r="J156" s="741"/>
      <c r="K156" s="741"/>
      <c r="L156" s="741"/>
      <c r="M156" s="741"/>
      <c r="N156" s="741"/>
      <c r="O156" s="741"/>
      <c r="P156" s="741"/>
      <c r="Q156" s="115"/>
      <c r="R156" s="4"/>
    </row>
    <row r="157" spans="1:18" ht="12.75">
      <c r="A157" s="599" t="s">
        <v>785</v>
      </c>
      <c r="B157" s="740" t="s">
        <v>738</v>
      </c>
      <c r="C157" s="740"/>
      <c r="D157" s="740"/>
      <c r="E157" s="740"/>
      <c r="F157" s="740"/>
      <c r="G157" s="740"/>
      <c r="H157" s="740"/>
      <c r="I157" s="740"/>
      <c r="J157" s="740"/>
      <c r="K157" s="740"/>
      <c r="L157" s="740"/>
      <c r="M157" s="740"/>
      <c r="N157" s="740"/>
      <c r="O157" s="740"/>
      <c r="P157" s="740"/>
      <c r="Q157" s="115"/>
      <c r="R157" s="4"/>
    </row>
    <row r="158" spans="1:18" ht="45.75" customHeight="1">
      <c r="A158" s="599" t="s">
        <v>787</v>
      </c>
      <c r="B158" s="741" t="s">
        <v>739</v>
      </c>
      <c r="C158" s="741"/>
      <c r="D158" s="741"/>
      <c r="E158" s="741"/>
      <c r="F158" s="741"/>
      <c r="G158" s="741"/>
      <c r="H158" s="741"/>
      <c r="I158" s="741"/>
      <c r="J158" s="741"/>
      <c r="K158" s="741"/>
      <c r="L158" s="741"/>
      <c r="M158" s="741"/>
      <c r="N158" s="741"/>
      <c r="O158" s="741"/>
      <c r="P158" s="741"/>
      <c r="Q158" s="115"/>
      <c r="R158" s="4"/>
    </row>
    <row r="159" spans="1:18" ht="34.5" customHeight="1">
      <c r="A159" s="599" t="s">
        <v>789</v>
      </c>
      <c r="B159" s="741" t="s">
        <v>740</v>
      </c>
      <c r="C159" s="741"/>
      <c r="D159" s="741"/>
      <c r="E159" s="741"/>
      <c r="F159" s="741"/>
      <c r="G159" s="741"/>
      <c r="H159" s="741"/>
      <c r="I159" s="741"/>
      <c r="J159" s="741"/>
      <c r="K159" s="741"/>
      <c r="L159" s="741"/>
      <c r="M159" s="741"/>
      <c r="N159" s="741"/>
      <c r="O159" s="741"/>
      <c r="P159" s="741"/>
      <c r="Q159" s="115"/>
      <c r="R159" s="4"/>
    </row>
    <row r="160" spans="1:18" ht="33.75" customHeight="1">
      <c r="A160" s="599" t="s">
        <v>791</v>
      </c>
      <c r="B160" s="741" t="s">
        <v>741</v>
      </c>
      <c r="C160" s="741"/>
      <c r="D160" s="741"/>
      <c r="E160" s="741"/>
      <c r="F160" s="741"/>
      <c r="G160" s="741"/>
      <c r="H160" s="741"/>
      <c r="I160" s="741"/>
      <c r="J160" s="741"/>
      <c r="K160" s="741"/>
      <c r="L160" s="741"/>
      <c r="M160" s="741"/>
      <c r="N160" s="741"/>
      <c r="O160" s="741"/>
      <c r="P160" s="741"/>
      <c r="Q160" s="115"/>
      <c r="R160" s="4"/>
    </row>
    <row r="161" spans="1:18" ht="36" customHeight="1">
      <c r="A161" s="599" t="s">
        <v>794</v>
      </c>
      <c r="B161" s="741" t="s">
        <v>742</v>
      </c>
      <c r="C161" s="741"/>
      <c r="D161" s="741"/>
      <c r="E161" s="741"/>
      <c r="F161" s="741"/>
      <c r="G161" s="741"/>
      <c r="H161" s="741"/>
      <c r="I161" s="741"/>
      <c r="J161" s="741"/>
      <c r="K161" s="741"/>
      <c r="L161" s="741"/>
      <c r="M161" s="741"/>
      <c r="N161" s="741"/>
      <c r="O161" s="741"/>
      <c r="P161" s="741"/>
      <c r="Q161" s="115"/>
      <c r="R161" s="4"/>
    </row>
    <row r="162" spans="1:18" ht="12.75">
      <c r="A162" s="599" t="s">
        <v>796</v>
      </c>
      <c r="B162" s="741" t="s">
        <v>743</v>
      </c>
      <c r="C162" s="741"/>
      <c r="D162" s="741"/>
      <c r="E162" s="741"/>
      <c r="F162" s="741"/>
      <c r="G162" s="741"/>
      <c r="H162" s="741"/>
      <c r="I162" s="741"/>
      <c r="J162" s="741"/>
      <c r="K162" s="741"/>
      <c r="L162" s="741"/>
      <c r="M162" s="741"/>
      <c r="N162" s="741"/>
      <c r="O162" s="741"/>
      <c r="P162" s="741"/>
      <c r="Q162" s="115"/>
      <c r="R162" s="4"/>
    </row>
    <row r="163" spans="1:18" ht="43.5" customHeight="1">
      <c r="A163" s="599" t="s">
        <v>798</v>
      </c>
      <c r="B163" s="740" t="s">
        <v>744</v>
      </c>
      <c r="C163" s="740"/>
      <c r="D163" s="740"/>
      <c r="E163" s="740"/>
      <c r="F163" s="740"/>
      <c r="G163" s="740"/>
      <c r="H163" s="740"/>
      <c r="I163" s="740"/>
      <c r="J163" s="740"/>
      <c r="K163" s="740"/>
      <c r="L163" s="740"/>
      <c r="M163" s="740"/>
      <c r="N163" s="740"/>
      <c r="O163" s="740"/>
      <c r="P163" s="740"/>
      <c r="Q163" s="115"/>
      <c r="R163" s="4"/>
    </row>
    <row r="164" spans="1:18" ht="38.25" customHeight="1">
      <c r="A164" s="599" t="s">
        <v>800</v>
      </c>
      <c r="B164" s="741" t="s">
        <v>745</v>
      </c>
      <c r="C164" s="741"/>
      <c r="D164" s="741"/>
      <c r="E164" s="741"/>
      <c r="F164" s="741"/>
      <c r="G164" s="741"/>
      <c r="H164" s="741"/>
      <c r="I164" s="741"/>
      <c r="J164" s="741"/>
      <c r="K164" s="741"/>
      <c r="L164" s="741"/>
      <c r="M164" s="741"/>
      <c r="N164" s="741"/>
      <c r="O164" s="741"/>
      <c r="P164" s="741"/>
      <c r="Q164" s="115"/>
      <c r="R164" s="4"/>
    </row>
    <row r="165" spans="1:18" ht="71.25" customHeight="1">
      <c r="A165" s="599" t="s">
        <v>802</v>
      </c>
      <c r="B165" s="740" t="s">
        <v>746</v>
      </c>
      <c r="C165" s="740"/>
      <c r="D165" s="740"/>
      <c r="E165" s="740"/>
      <c r="F165" s="740"/>
      <c r="G165" s="740"/>
      <c r="H165" s="740"/>
      <c r="I165" s="740"/>
      <c r="J165" s="740"/>
      <c r="K165" s="740"/>
      <c r="L165" s="740"/>
      <c r="M165" s="740"/>
      <c r="N165" s="740"/>
      <c r="O165" s="740"/>
      <c r="P165" s="740"/>
      <c r="Q165" s="115"/>
      <c r="R165" s="4"/>
    </row>
    <row r="166" spans="1:18" ht="96.75" customHeight="1">
      <c r="A166" s="599" t="s">
        <v>804</v>
      </c>
      <c r="B166" s="741" t="s">
        <v>747</v>
      </c>
      <c r="C166" s="741"/>
      <c r="D166" s="741"/>
      <c r="E166" s="741"/>
      <c r="F166" s="741"/>
      <c r="G166" s="741"/>
      <c r="H166" s="741"/>
      <c r="I166" s="741"/>
      <c r="J166" s="741"/>
      <c r="K166" s="741"/>
      <c r="L166" s="741"/>
      <c r="M166" s="741"/>
      <c r="N166" s="741"/>
      <c r="O166" s="741"/>
      <c r="P166" s="741"/>
      <c r="Q166" s="115"/>
      <c r="R166" s="4"/>
    </row>
    <row r="167" spans="1:18" ht="36" customHeight="1">
      <c r="A167" s="599" t="s">
        <v>806</v>
      </c>
      <c r="B167" s="741" t="s">
        <v>748</v>
      </c>
      <c r="C167" s="741"/>
      <c r="D167" s="741"/>
      <c r="E167" s="741"/>
      <c r="F167" s="741"/>
      <c r="G167" s="741"/>
      <c r="H167" s="741"/>
      <c r="I167" s="741"/>
      <c r="J167" s="741"/>
      <c r="K167" s="741"/>
      <c r="L167" s="741"/>
      <c r="M167" s="741"/>
      <c r="N167" s="741"/>
      <c r="O167" s="741"/>
      <c r="P167" s="741"/>
      <c r="Q167" s="115"/>
      <c r="R167" s="4"/>
    </row>
    <row r="168" spans="1:18" ht="24.75" customHeight="1">
      <c r="A168" s="599" t="s">
        <v>808</v>
      </c>
      <c r="B168" s="741" t="s">
        <v>749</v>
      </c>
      <c r="C168" s="741"/>
      <c r="D168" s="741"/>
      <c r="E168" s="741"/>
      <c r="F168" s="741"/>
      <c r="G168" s="741"/>
      <c r="H168" s="741"/>
      <c r="I168" s="741"/>
      <c r="J168" s="741"/>
      <c r="K168" s="741"/>
      <c r="L168" s="741"/>
      <c r="M168" s="741"/>
      <c r="N168" s="741"/>
      <c r="O168" s="741"/>
      <c r="P168" s="741"/>
      <c r="Q168" s="115"/>
      <c r="R168" s="4"/>
    </row>
    <row r="169" spans="1:18" ht="49.5" customHeight="1">
      <c r="A169" s="599" t="s">
        <v>810</v>
      </c>
      <c r="B169" s="741" t="s">
        <v>750</v>
      </c>
      <c r="C169" s="741"/>
      <c r="D169" s="741"/>
      <c r="E169" s="741"/>
      <c r="F169" s="741"/>
      <c r="G169" s="741"/>
      <c r="H169" s="741"/>
      <c r="I169" s="741"/>
      <c r="J169" s="741"/>
      <c r="K169" s="741"/>
      <c r="L169" s="741"/>
      <c r="M169" s="741"/>
      <c r="N169" s="741"/>
      <c r="O169" s="741"/>
      <c r="P169" s="741"/>
      <c r="Q169" s="115"/>
      <c r="R169" s="4"/>
    </row>
    <row r="170" spans="1:18" ht="12.75">
      <c r="A170" s="599" t="s">
        <v>812</v>
      </c>
      <c r="B170" s="741" t="s">
        <v>751</v>
      </c>
      <c r="C170" s="741"/>
      <c r="D170" s="741"/>
      <c r="E170" s="741"/>
      <c r="F170" s="741"/>
      <c r="G170" s="741"/>
      <c r="H170" s="741"/>
      <c r="I170" s="741"/>
      <c r="J170" s="741"/>
      <c r="K170" s="741"/>
      <c r="L170" s="741"/>
      <c r="M170" s="741"/>
      <c r="N170" s="741"/>
      <c r="O170" s="741"/>
      <c r="P170" s="741"/>
      <c r="Q170" s="115"/>
      <c r="R170" s="4"/>
    </row>
    <row r="171" spans="1:18" ht="38.25" customHeight="1">
      <c r="A171" s="599" t="s">
        <v>814</v>
      </c>
      <c r="B171" s="741" t="s">
        <v>752</v>
      </c>
      <c r="C171" s="741"/>
      <c r="D171" s="741"/>
      <c r="E171" s="741"/>
      <c r="F171" s="741"/>
      <c r="G171" s="741"/>
      <c r="H171" s="741"/>
      <c r="I171" s="741"/>
      <c r="J171" s="741"/>
      <c r="K171" s="741"/>
      <c r="L171" s="741"/>
      <c r="M171" s="741"/>
      <c r="N171" s="741"/>
      <c r="O171" s="741"/>
      <c r="P171" s="741"/>
      <c r="Q171" s="115"/>
      <c r="R171" s="4"/>
    </row>
    <row r="172" spans="1:18" ht="48.75" customHeight="1">
      <c r="A172" s="599" t="s">
        <v>816</v>
      </c>
      <c r="B172" s="741" t="s">
        <v>753</v>
      </c>
      <c r="C172" s="741"/>
      <c r="D172" s="741"/>
      <c r="E172" s="741"/>
      <c r="F172" s="741"/>
      <c r="G172" s="741"/>
      <c r="H172" s="741"/>
      <c r="I172" s="741"/>
      <c r="J172" s="741"/>
      <c r="K172" s="741"/>
      <c r="L172" s="741"/>
      <c r="M172" s="741"/>
      <c r="N172" s="741"/>
      <c r="O172" s="741"/>
      <c r="P172" s="741"/>
      <c r="Q172" s="115"/>
      <c r="R172" s="4"/>
    </row>
    <row r="173" spans="1:18" ht="12.75" customHeight="1">
      <c r="A173" s="599"/>
      <c r="B173" s="768" t="s">
        <v>730</v>
      </c>
      <c r="C173" s="768"/>
      <c r="D173" s="768"/>
      <c r="E173" s="768"/>
      <c r="F173" s="768"/>
      <c r="G173" s="768"/>
      <c r="H173" s="768"/>
      <c r="I173" s="768"/>
      <c r="J173" s="768"/>
      <c r="K173" s="768"/>
      <c r="L173" s="768"/>
      <c r="M173" s="768"/>
      <c r="N173" s="768"/>
      <c r="O173" s="768"/>
      <c r="P173" s="768"/>
      <c r="Q173" s="612"/>
      <c r="R173" s="4"/>
    </row>
    <row r="174" spans="1:18" ht="12.75">
      <c r="A174" s="599" t="s">
        <v>818</v>
      </c>
      <c r="B174" s="741" t="s">
        <v>754</v>
      </c>
      <c r="C174" s="741"/>
      <c r="D174" s="741"/>
      <c r="E174" s="741"/>
      <c r="F174" s="741"/>
      <c r="G174" s="741"/>
      <c r="H174" s="741"/>
      <c r="I174" s="741"/>
      <c r="J174" s="741"/>
      <c r="K174" s="741"/>
      <c r="L174" s="741"/>
      <c r="M174" s="741"/>
      <c r="N174" s="741"/>
      <c r="O174" s="741"/>
      <c r="P174" s="741"/>
      <c r="Q174" s="115"/>
      <c r="R174" s="4"/>
    </row>
    <row r="175" spans="1:18" ht="12.75" customHeight="1">
      <c r="A175" s="599" t="s">
        <v>820</v>
      </c>
      <c r="B175" s="741" t="s">
        <v>755</v>
      </c>
      <c r="C175" s="741"/>
      <c r="D175" s="741"/>
      <c r="E175" s="741"/>
      <c r="F175" s="741"/>
      <c r="G175" s="741"/>
      <c r="H175" s="741"/>
      <c r="I175" s="741"/>
      <c r="J175" s="741"/>
      <c r="K175" s="741"/>
      <c r="L175" s="741"/>
      <c r="M175" s="741"/>
      <c r="N175" s="741"/>
      <c r="O175" s="741"/>
      <c r="P175" s="741"/>
      <c r="Q175" s="115"/>
      <c r="R175" s="4"/>
    </row>
    <row r="176" spans="1:18" ht="12.75">
      <c r="A176" s="599" t="s">
        <v>822</v>
      </c>
      <c r="B176" s="741" t="s">
        <v>756</v>
      </c>
      <c r="C176" s="741"/>
      <c r="D176" s="741"/>
      <c r="E176" s="741"/>
      <c r="F176" s="741"/>
      <c r="G176" s="741"/>
      <c r="H176" s="741"/>
      <c r="I176" s="741"/>
      <c r="J176" s="741"/>
      <c r="K176" s="741"/>
      <c r="L176" s="741"/>
      <c r="M176" s="741"/>
      <c r="N176" s="741"/>
      <c r="O176" s="741"/>
      <c r="P176" s="741"/>
      <c r="Q176" s="115"/>
      <c r="R176" s="4"/>
    </row>
    <row r="177" spans="1:18" ht="12.75">
      <c r="A177" s="599" t="s">
        <v>824</v>
      </c>
      <c r="B177" s="741" t="s">
        <v>757</v>
      </c>
      <c r="C177" s="741"/>
      <c r="D177" s="741"/>
      <c r="E177" s="741"/>
      <c r="F177" s="741"/>
      <c r="G177" s="741"/>
      <c r="H177" s="741"/>
      <c r="I177" s="741"/>
      <c r="J177" s="741"/>
      <c r="K177" s="741"/>
      <c r="L177" s="741"/>
      <c r="M177" s="741"/>
      <c r="N177" s="741"/>
      <c r="O177" s="741"/>
      <c r="P177" s="741"/>
      <c r="Q177" s="115"/>
      <c r="R177" s="4"/>
    </row>
    <row r="178" spans="1:18" ht="12.75">
      <c r="A178" s="599" t="s">
        <v>826</v>
      </c>
      <c r="B178" s="741" t="s">
        <v>758</v>
      </c>
      <c r="C178" s="741"/>
      <c r="D178" s="741"/>
      <c r="E178" s="741"/>
      <c r="F178" s="741"/>
      <c r="G178" s="741"/>
      <c r="H178" s="741"/>
      <c r="I178" s="741"/>
      <c r="J178" s="741"/>
      <c r="K178" s="741"/>
      <c r="L178" s="741"/>
      <c r="M178" s="741"/>
      <c r="N178" s="741"/>
      <c r="O178" s="741"/>
      <c r="P178" s="741"/>
      <c r="Q178" s="115"/>
      <c r="R178" s="4"/>
    </row>
    <row r="179" spans="1:18" ht="12.75">
      <c r="A179" s="599" t="s">
        <v>828</v>
      </c>
      <c r="B179" s="741" t="s">
        <v>759</v>
      </c>
      <c r="C179" s="741"/>
      <c r="D179" s="741"/>
      <c r="E179" s="741"/>
      <c r="F179" s="741"/>
      <c r="G179" s="741"/>
      <c r="H179" s="741"/>
      <c r="I179" s="741"/>
      <c r="J179" s="741"/>
      <c r="K179" s="741"/>
      <c r="L179" s="741"/>
      <c r="M179" s="741"/>
      <c r="N179" s="741"/>
      <c r="O179" s="741"/>
      <c r="P179" s="741"/>
      <c r="Q179" s="115"/>
      <c r="R179" s="4"/>
    </row>
    <row r="180" spans="1:18" ht="12.75">
      <c r="A180" s="4"/>
      <c r="B180" s="610"/>
      <c r="D180" s="611"/>
      <c r="E180" s="610"/>
      <c r="F180" s="610"/>
      <c r="G180" s="611"/>
      <c r="H180" s="611"/>
      <c r="I180" s="611"/>
      <c r="J180" s="611"/>
      <c r="K180" s="611"/>
      <c r="L180" s="611"/>
      <c r="M180" s="611"/>
      <c r="N180" s="611"/>
      <c r="O180" s="7"/>
      <c r="Q180" s="610"/>
      <c r="R180" s="4"/>
    </row>
    <row r="181" spans="1:18" ht="37.5" customHeight="1">
      <c r="A181" s="599"/>
      <c r="B181" s="768" t="s">
        <v>760</v>
      </c>
      <c r="C181" s="768"/>
      <c r="D181" s="768"/>
      <c r="E181" s="768"/>
      <c r="F181" s="768"/>
      <c r="G181" s="768"/>
      <c r="H181" s="768"/>
      <c r="I181" s="768"/>
      <c r="J181" s="768"/>
      <c r="K181" s="768"/>
      <c r="L181" s="768"/>
      <c r="M181" s="768"/>
      <c r="N181" s="768"/>
      <c r="O181" s="768"/>
      <c r="P181" s="768"/>
      <c r="Q181" s="562" t="s">
        <v>1038</v>
      </c>
      <c r="R181" s="4"/>
    </row>
    <row r="182" spans="1:18" ht="12.75">
      <c r="A182" s="599" t="s">
        <v>780</v>
      </c>
      <c r="B182" s="741" t="s">
        <v>761</v>
      </c>
      <c r="C182" s="741"/>
      <c r="D182" s="741"/>
      <c r="E182" s="741"/>
      <c r="F182" s="741"/>
      <c r="G182" s="741"/>
      <c r="H182" s="741"/>
      <c r="I182" s="741"/>
      <c r="J182" s="741"/>
      <c r="K182" s="741"/>
      <c r="L182" s="741"/>
      <c r="M182" s="741"/>
      <c r="N182" s="741"/>
      <c r="O182" s="741"/>
      <c r="P182" s="741"/>
      <c r="Q182" s="115"/>
      <c r="R182" s="4"/>
    </row>
    <row r="183" spans="1:18" ht="27" customHeight="1">
      <c r="A183" s="599" t="s">
        <v>783</v>
      </c>
      <c r="B183" s="741" t="s">
        <v>762</v>
      </c>
      <c r="C183" s="741"/>
      <c r="D183" s="741"/>
      <c r="E183" s="741"/>
      <c r="F183" s="741"/>
      <c r="G183" s="741"/>
      <c r="H183" s="741"/>
      <c r="I183" s="741"/>
      <c r="J183" s="741"/>
      <c r="K183" s="741"/>
      <c r="L183" s="741"/>
      <c r="M183" s="741"/>
      <c r="N183" s="741"/>
      <c r="O183" s="741"/>
      <c r="P183" s="741"/>
      <c r="Q183" s="115"/>
      <c r="R183" s="4"/>
    </row>
    <row r="184" spans="1:18" ht="24" customHeight="1">
      <c r="A184" s="599" t="s">
        <v>785</v>
      </c>
      <c r="B184" s="741" t="s">
        <v>843</v>
      </c>
      <c r="C184" s="741"/>
      <c r="D184" s="741"/>
      <c r="E184" s="741"/>
      <c r="F184" s="741"/>
      <c r="G184" s="741"/>
      <c r="H184" s="741"/>
      <c r="I184" s="741"/>
      <c r="J184" s="741"/>
      <c r="K184" s="741"/>
      <c r="L184" s="741"/>
      <c r="M184" s="741"/>
      <c r="N184" s="741"/>
      <c r="O184" s="741"/>
      <c r="P184" s="741"/>
      <c r="Q184" s="115"/>
      <c r="R184" s="4"/>
    </row>
    <row r="185" spans="1:18" ht="37.5" customHeight="1">
      <c r="A185" s="599" t="s">
        <v>787</v>
      </c>
      <c r="B185" s="741" t="s">
        <v>844</v>
      </c>
      <c r="C185" s="741"/>
      <c r="D185" s="741"/>
      <c r="E185" s="741"/>
      <c r="F185" s="741"/>
      <c r="G185" s="741"/>
      <c r="H185" s="741"/>
      <c r="I185" s="741"/>
      <c r="J185" s="741"/>
      <c r="K185" s="741"/>
      <c r="L185" s="741"/>
      <c r="M185" s="741"/>
      <c r="N185" s="741"/>
      <c r="O185" s="741"/>
      <c r="P185" s="741"/>
      <c r="Q185" s="115"/>
      <c r="R185" s="4"/>
    </row>
    <row r="186" spans="1:18" ht="54" customHeight="1">
      <c r="A186" s="599" t="s">
        <v>789</v>
      </c>
      <c r="B186" s="741" t="s">
        <v>845</v>
      </c>
      <c r="C186" s="741"/>
      <c r="D186" s="741"/>
      <c r="E186" s="741"/>
      <c r="F186" s="741"/>
      <c r="G186" s="741"/>
      <c r="H186" s="741"/>
      <c r="I186" s="741"/>
      <c r="J186" s="741"/>
      <c r="K186" s="741"/>
      <c r="L186" s="741"/>
      <c r="M186" s="741"/>
      <c r="N186" s="741"/>
      <c r="O186" s="741"/>
      <c r="P186" s="741"/>
      <c r="Q186" s="115"/>
      <c r="R186" s="4"/>
    </row>
    <row r="187" spans="1:18" ht="45" customHeight="1">
      <c r="A187" s="599" t="s">
        <v>791</v>
      </c>
      <c r="B187" s="741" t="s">
        <v>846</v>
      </c>
      <c r="C187" s="741"/>
      <c r="D187" s="741"/>
      <c r="E187" s="741"/>
      <c r="F187" s="741"/>
      <c r="G187" s="741"/>
      <c r="H187" s="741"/>
      <c r="I187" s="741"/>
      <c r="J187" s="741"/>
      <c r="K187" s="741"/>
      <c r="L187" s="741"/>
      <c r="M187" s="741"/>
      <c r="N187" s="741"/>
      <c r="O187" s="741"/>
      <c r="P187" s="741"/>
      <c r="Q187" s="115"/>
      <c r="R187" s="4"/>
    </row>
    <row r="188" spans="1:18" ht="40.5" customHeight="1">
      <c r="A188" s="599" t="s">
        <v>794</v>
      </c>
      <c r="B188" s="741" t="s">
        <v>847</v>
      </c>
      <c r="C188" s="741"/>
      <c r="D188" s="741"/>
      <c r="E188" s="741"/>
      <c r="F188" s="741"/>
      <c r="G188" s="741"/>
      <c r="H188" s="741"/>
      <c r="I188" s="741"/>
      <c r="J188" s="741"/>
      <c r="K188" s="741"/>
      <c r="L188" s="741"/>
      <c r="M188" s="741"/>
      <c r="N188" s="741"/>
      <c r="O188" s="741"/>
      <c r="P188" s="741"/>
      <c r="Q188" s="115"/>
      <c r="R188" s="4"/>
    </row>
    <row r="189" spans="1:18" ht="61.5" customHeight="1">
      <c r="A189" s="599" t="s">
        <v>796</v>
      </c>
      <c r="B189" s="741" t="s">
        <v>0</v>
      </c>
      <c r="C189" s="741"/>
      <c r="D189" s="741"/>
      <c r="E189" s="741"/>
      <c r="F189" s="741"/>
      <c r="G189" s="741"/>
      <c r="H189" s="741"/>
      <c r="I189" s="741"/>
      <c r="J189" s="741"/>
      <c r="K189" s="741"/>
      <c r="L189" s="741"/>
      <c r="M189" s="741"/>
      <c r="N189" s="741"/>
      <c r="O189" s="741"/>
      <c r="P189" s="741"/>
      <c r="Q189" s="115"/>
      <c r="R189" s="4"/>
    </row>
    <row r="190" spans="1:18" ht="12.75" customHeight="1">
      <c r="A190" s="599"/>
      <c r="B190" s="768" t="s">
        <v>730</v>
      </c>
      <c r="C190" s="768"/>
      <c r="D190" s="768"/>
      <c r="E190" s="768"/>
      <c r="F190" s="768"/>
      <c r="G190" s="768"/>
      <c r="H190" s="768"/>
      <c r="I190" s="768"/>
      <c r="J190" s="768"/>
      <c r="K190" s="768"/>
      <c r="L190" s="768"/>
      <c r="M190" s="768"/>
      <c r="N190" s="768"/>
      <c r="O190" s="768"/>
      <c r="P190" s="768"/>
      <c r="Q190" s="613"/>
      <c r="R190" s="4"/>
    </row>
    <row r="191" spans="1:18" ht="12.75">
      <c r="A191" s="599" t="s">
        <v>798</v>
      </c>
      <c r="B191" s="741" t="s">
        <v>1</v>
      </c>
      <c r="C191" s="741"/>
      <c r="D191" s="741"/>
      <c r="E191" s="741"/>
      <c r="F191" s="741"/>
      <c r="G191" s="741"/>
      <c r="H191" s="741"/>
      <c r="I191" s="741"/>
      <c r="J191" s="741"/>
      <c r="K191" s="741"/>
      <c r="L191" s="741"/>
      <c r="M191" s="741"/>
      <c r="N191" s="741"/>
      <c r="O191" s="741"/>
      <c r="P191" s="741"/>
      <c r="Q191" s="115"/>
      <c r="R191" s="4"/>
    </row>
    <row r="192" spans="1:18" ht="12.75">
      <c r="A192" s="599" t="s">
        <v>800</v>
      </c>
      <c r="B192" s="741" t="s">
        <v>2</v>
      </c>
      <c r="C192" s="741"/>
      <c r="D192" s="741"/>
      <c r="E192" s="741"/>
      <c r="F192" s="741"/>
      <c r="G192" s="741"/>
      <c r="H192" s="741"/>
      <c r="I192" s="741"/>
      <c r="J192" s="741"/>
      <c r="K192" s="741"/>
      <c r="L192" s="741"/>
      <c r="M192" s="741"/>
      <c r="N192" s="741"/>
      <c r="O192" s="741"/>
      <c r="P192" s="741"/>
      <c r="Q192" s="115"/>
      <c r="R192" s="4"/>
    </row>
    <row r="193" spans="1:18" ht="36.75" customHeight="1">
      <c r="A193" s="599" t="s">
        <v>802</v>
      </c>
      <c r="B193" s="741" t="s">
        <v>3</v>
      </c>
      <c r="C193" s="741"/>
      <c r="D193" s="741"/>
      <c r="E193" s="741"/>
      <c r="F193" s="741"/>
      <c r="G193" s="741"/>
      <c r="H193" s="741"/>
      <c r="I193" s="741"/>
      <c r="J193" s="741"/>
      <c r="K193" s="741"/>
      <c r="L193" s="741"/>
      <c r="M193" s="741"/>
      <c r="N193" s="741"/>
      <c r="O193" s="741"/>
      <c r="P193" s="741"/>
      <c r="Q193" s="115"/>
      <c r="R193" s="4"/>
    </row>
    <row r="194" spans="1:18" ht="12.75" customHeight="1">
      <c r="A194" s="599" t="s">
        <v>804</v>
      </c>
      <c r="B194" s="741" t="s">
        <v>4</v>
      </c>
      <c r="C194" s="741"/>
      <c r="D194" s="741"/>
      <c r="E194" s="741"/>
      <c r="F194" s="741"/>
      <c r="G194" s="741"/>
      <c r="H194" s="741"/>
      <c r="I194" s="741"/>
      <c r="J194" s="741"/>
      <c r="K194" s="741"/>
      <c r="L194" s="741"/>
      <c r="M194" s="741"/>
      <c r="N194" s="741"/>
      <c r="O194" s="741"/>
      <c r="P194" s="741"/>
      <c r="Q194" s="115"/>
      <c r="R194" s="4"/>
    </row>
    <row r="195" spans="1:18" ht="12.75">
      <c r="A195" s="599" t="s">
        <v>806</v>
      </c>
      <c r="B195" s="741" t="s">
        <v>5</v>
      </c>
      <c r="C195" s="741"/>
      <c r="D195" s="741"/>
      <c r="E195" s="741"/>
      <c r="F195" s="741"/>
      <c r="G195" s="741"/>
      <c r="H195" s="741"/>
      <c r="I195" s="741"/>
      <c r="J195" s="741"/>
      <c r="K195" s="741"/>
      <c r="L195" s="741"/>
      <c r="M195" s="741"/>
      <c r="N195" s="741"/>
      <c r="O195" s="741"/>
      <c r="P195" s="741"/>
      <c r="Q195" s="115"/>
      <c r="R195" s="4"/>
    </row>
    <row r="196" spans="1:18" ht="12.75">
      <c r="A196" s="599" t="s">
        <v>808</v>
      </c>
      <c r="B196" s="741" t="s">
        <v>6</v>
      </c>
      <c r="C196" s="741"/>
      <c r="D196" s="741"/>
      <c r="E196" s="741"/>
      <c r="F196" s="741"/>
      <c r="G196" s="741"/>
      <c r="H196" s="741"/>
      <c r="I196" s="741"/>
      <c r="J196" s="741"/>
      <c r="K196" s="741"/>
      <c r="L196" s="741"/>
      <c r="M196" s="741"/>
      <c r="N196" s="741"/>
      <c r="O196" s="741"/>
      <c r="P196" s="741"/>
      <c r="Q196" s="115"/>
      <c r="R196" s="4"/>
    </row>
    <row r="197" spans="1:18" ht="12.75" customHeight="1">
      <c r="A197" s="4"/>
      <c r="D197" s="7"/>
      <c r="E197" s="223"/>
      <c r="F197" s="223"/>
      <c r="G197" s="610"/>
      <c r="H197" s="610"/>
      <c r="I197" s="610"/>
      <c r="J197" s="610"/>
      <c r="K197" s="610"/>
      <c r="L197" s="610"/>
      <c r="M197" s="610"/>
      <c r="N197" s="610"/>
      <c r="O197" s="223"/>
      <c r="Q197" s="1"/>
      <c r="R197" s="4"/>
    </row>
    <row r="198" spans="1:18" ht="35.25" customHeight="1">
      <c r="A198" s="599"/>
      <c r="B198" s="768" t="s">
        <v>7</v>
      </c>
      <c r="C198" s="768"/>
      <c r="D198" s="768"/>
      <c r="E198" s="768"/>
      <c r="F198" s="768"/>
      <c r="G198" s="768"/>
      <c r="H198" s="768"/>
      <c r="I198" s="768"/>
      <c r="J198" s="768"/>
      <c r="K198" s="768"/>
      <c r="L198" s="768"/>
      <c r="M198" s="768"/>
      <c r="N198" s="768"/>
      <c r="O198" s="768"/>
      <c r="P198" s="768"/>
      <c r="Q198" s="613"/>
      <c r="R198" s="4"/>
    </row>
    <row r="199" spans="1:18" ht="12.75">
      <c r="A199" s="599" t="s">
        <v>780</v>
      </c>
      <c r="B199" s="741" t="s">
        <v>8</v>
      </c>
      <c r="C199" s="741"/>
      <c r="D199" s="741"/>
      <c r="E199" s="741"/>
      <c r="F199" s="741"/>
      <c r="G199" s="741"/>
      <c r="H199" s="741"/>
      <c r="I199" s="741"/>
      <c r="J199" s="741"/>
      <c r="K199" s="741"/>
      <c r="L199" s="741"/>
      <c r="M199" s="741"/>
      <c r="N199" s="741"/>
      <c r="O199" s="741"/>
      <c r="P199" s="741"/>
      <c r="Q199" s="115"/>
      <c r="R199" s="4"/>
    </row>
    <row r="200" spans="1:18" ht="12.75">
      <c r="A200" s="599" t="s">
        <v>783</v>
      </c>
      <c r="B200" s="741" t="s">
        <v>9</v>
      </c>
      <c r="C200" s="741"/>
      <c r="D200" s="741"/>
      <c r="E200" s="741"/>
      <c r="F200" s="741"/>
      <c r="G200" s="741"/>
      <c r="H200" s="741"/>
      <c r="I200" s="741"/>
      <c r="J200" s="741"/>
      <c r="K200" s="741"/>
      <c r="L200" s="741"/>
      <c r="M200" s="741"/>
      <c r="N200" s="741"/>
      <c r="O200" s="741"/>
      <c r="P200" s="741"/>
      <c r="Q200" s="115"/>
      <c r="R200" s="4"/>
    </row>
    <row r="201" spans="1:18" ht="12.75">
      <c r="A201" s="599" t="s">
        <v>785</v>
      </c>
      <c r="B201" s="741" t="s">
        <v>10</v>
      </c>
      <c r="C201" s="741"/>
      <c r="D201" s="741"/>
      <c r="E201" s="741"/>
      <c r="F201" s="741"/>
      <c r="G201" s="741"/>
      <c r="H201" s="741"/>
      <c r="I201" s="741"/>
      <c r="J201" s="741"/>
      <c r="K201" s="741"/>
      <c r="L201" s="741"/>
      <c r="M201" s="741"/>
      <c r="N201" s="741"/>
      <c r="O201" s="741"/>
      <c r="P201" s="741"/>
      <c r="Q201" s="115"/>
      <c r="R201" s="4"/>
    </row>
    <row r="202" spans="1:18" ht="12.75">
      <c r="A202" s="599" t="s">
        <v>787</v>
      </c>
      <c r="B202" s="741" t="s">
        <v>11</v>
      </c>
      <c r="C202" s="741"/>
      <c r="D202" s="741"/>
      <c r="E202" s="741"/>
      <c r="F202" s="741"/>
      <c r="G202" s="741"/>
      <c r="H202" s="741"/>
      <c r="I202" s="741"/>
      <c r="J202" s="741"/>
      <c r="K202" s="741"/>
      <c r="L202" s="741"/>
      <c r="M202" s="741"/>
      <c r="N202" s="741"/>
      <c r="O202" s="741"/>
      <c r="P202" s="741"/>
      <c r="Q202" s="115"/>
      <c r="R202" s="4"/>
    </row>
    <row r="203" spans="1:18" ht="12.75">
      <c r="A203" s="599" t="s">
        <v>789</v>
      </c>
      <c r="B203" s="741" t="s">
        <v>12</v>
      </c>
      <c r="C203" s="741"/>
      <c r="D203" s="741"/>
      <c r="E203" s="741"/>
      <c r="F203" s="741"/>
      <c r="G203" s="741"/>
      <c r="H203" s="741"/>
      <c r="I203" s="741"/>
      <c r="J203" s="741"/>
      <c r="K203" s="741"/>
      <c r="L203" s="741"/>
      <c r="M203" s="741"/>
      <c r="N203" s="741"/>
      <c r="O203" s="741"/>
      <c r="P203" s="741"/>
      <c r="Q203" s="115"/>
      <c r="R203" s="4"/>
    </row>
    <row r="204" spans="1:18" ht="12.75">
      <c r="A204" s="599" t="s">
        <v>791</v>
      </c>
      <c r="B204" s="741" t="s">
        <v>13</v>
      </c>
      <c r="C204" s="741"/>
      <c r="D204" s="741"/>
      <c r="E204" s="741"/>
      <c r="F204" s="741"/>
      <c r="G204" s="741"/>
      <c r="H204" s="741"/>
      <c r="I204" s="741"/>
      <c r="J204" s="741"/>
      <c r="K204" s="741"/>
      <c r="L204" s="741"/>
      <c r="M204" s="741"/>
      <c r="N204" s="741"/>
      <c r="O204" s="741"/>
      <c r="P204" s="741"/>
      <c r="Q204" s="115"/>
      <c r="R204" s="4"/>
    </row>
    <row r="205" spans="1:18" ht="12.75">
      <c r="A205" s="599" t="s">
        <v>794</v>
      </c>
      <c r="B205" s="741" t="s">
        <v>14</v>
      </c>
      <c r="C205" s="741"/>
      <c r="D205" s="741"/>
      <c r="E205" s="741"/>
      <c r="F205" s="741"/>
      <c r="G205" s="741"/>
      <c r="H205" s="741"/>
      <c r="I205" s="741"/>
      <c r="J205" s="741"/>
      <c r="K205" s="741"/>
      <c r="L205" s="741"/>
      <c r="M205" s="741"/>
      <c r="N205" s="741"/>
      <c r="O205" s="741"/>
      <c r="P205" s="741"/>
      <c r="Q205" s="115"/>
      <c r="R205" s="4"/>
    </row>
    <row r="206" spans="1:18" ht="12.75">
      <c r="A206" s="599" t="s">
        <v>796</v>
      </c>
      <c r="B206" s="740" t="s">
        <v>15</v>
      </c>
      <c r="C206" s="740"/>
      <c r="D206" s="740"/>
      <c r="E206" s="740"/>
      <c r="F206" s="740"/>
      <c r="G206" s="740"/>
      <c r="H206" s="740"/>
      <c r="I206" s="740"/>
      <c r="J206" s="740"/>
      <c r="K206" s="740"/>
      <c r="L206" s="740"/>
      <c r="M206" s="740"/>
      <c r="N206" s="740"/>
      <c r="O206" s="740"/>
      <c r="P206" s="740"/>
      <c r="Q206" s="115"/>
      <c r="R206" s="4"/>
    </row>
    <row r="207" spans="1:18" ht="24" customHeight="1">
      <c r="A207" s="599" t="s">
        <v>798</v>
      </c>
      <c r="B207" s="741" t="s">
        <v>16</v>
      </c>
      <c r="C207" s="741"/>
      <c r="D207" s="741"/>
      <c r="E207" s="741"/>
      <c r="F207" s="741"/>
      <c r="G207" s="741"/>
      <c r="H207" s="741"/>
      <c r="I207" s="741"/>
      <c r="J207" s="741"/>
      <c r="K207" s="741"/>
      <c r="L207" s="741"/>
      <c r="M207" s="741"/>
      <c r="N207" s="741"/>
      <c r="O207" s="741"/>
      <c r="P207" s="741"/>
      <c r="Q207" s="115"/>
      <c r="R207" s="4"/>
    </row>
    <row r="208" spans="10:256" s="1" customFormat="1" ht="12.75">
      <c r="J208" s="96"/>
      <c r="O208" s="4"/>
      <c r="R208" s="4"/>
      <c r="U208" s="20"/>
      <c r="IV208"/>
    </row>
    <row r="209" spans="1:18" ht="12.75">
      <c r="A209" s="599"/>
      <c r="B209" s="768" t="s">
        <v>17</v>
      </c>
      <c r="C209" s="768"/>
      <c r="D209" s="768"/>
      <c r="E209" s="768"/>
      <c r="F209" s="768"/>
      <c r="G209" s="768"/>
      <c r="H209" s="768"/>
      <c r="I209" s="768"/>
      <c r="J209" s="768"/>
      <c r="K209" s="768"/>
      <c r="L209" s="768"/>
      <c r="M209" s="768"/>
      <c r="N209" s="768"/>
      <c r="O209" s="768"/>
      <c r="P209" s="768"/>
      <c r="Q209" s="613"/>
      <c r="R209" s="4"/>
    </row>
    <row r="210" spans="1:18" ht="12.75">
      <c r="A210" s="599" t="s">
        <v>780</v>
      </c>
      <c r="B210" s="741" t="s">
        <v>18</v>
      </c>
      <c r="C210" s="741"/>
      <c r="D210" s="741"/>
      <c r="E210" s="741"/>
      <c r="F210" s="741"/>
      <c r="G210" s="741"/>
      <c r="H210" s="741"/>
      <c r="I210" s="741"/>
      <c r="J210" s="741"/>
      <c r="K210" s="741"/>
      <c r="L210" s="741"/>
      <c r="M210" s="741"/>
      <c r="N210" s="741"/>
      <c r="O210" s="741"/>
      <c r="P210" s="741"/>
      <c r="Q210" s="115"/>
      <c r="R210" s="4"/>
    </row>
    <row r="211" spans="1:18" ht="12.75">
      <c r="A211" s="599" t="s">
        <v>783</v>
      </c>
      <c r="B211" s="741" t="s">
        <v>19</v>
      </c>
      <c r="C211" s="741"/>
      <c r="D211" s="741"/>
      <c r="E211" s="741"/>
      <c r="F211" s="741"/>
      <c r="G211" s="741"/>
      <c r="H211" s="741"/>
      <c r="I211" s="741"/>
      <c r="J211" s="741"/>
      <c r="K211" s="741"/>
      <c r="L211" s="741"/>
      <c r="M211" s="741"/>
      <c r="N211" s="741"/>
      <c r="O211" s="741"/>
      <c r="P211" s="741"/>
      <c r="Q211" s="115"/>
      <c r="R211" s="4"/>
    </row>
    <row r="212" spans="1:18" ht="12.75">
      <c r="A212" s="599" t="s">
        <v>785</v>
      </c>
      <c r="B212" s="741" t="s">
        <v>20</v>
      </c>
      <c r="C212" s="741"/>
      <c r="D212" s="741"/>
      <c r="E212" s="741"/>
      <c r="F212" s="741"/>
      <c r="G212" s="741"/>
      <c r="H212" s="741"/>
      <c r="I212" s="741"/>
      <c r="J212" s="741"/>
      <c r="K212" s="741"/>
      <c r="L212" s="741"/>
      <c r="M212" s="741"/>
      <c r="N212" s="741"/>
      <c r="O212" s="741"/>
      <c r="P212" s="741"/>
      <c r="Q212" s="115"/>
      <c r="R212" s="4"/>
    </row>
    <row r="213" spans="1:18" ht="12.75">
      <c r="A213" s="599" t="s">
        <v>787</v>
      </c>
      <c r="B213" s="741" t="s">
        <v>21</v>
      </c>
      <c r="C213" s="741"/>
      <c r="D213" s="741"/>
      <c r="E213" s="741"/>
      <c r="F213" s="741"/>
      <c r="G213" s="741"/>
      <c r="H213" s="741"/>
      <c r="I213" s="741"/>
      <c r="J213" s="741"/>
      <c r="K213" s="741"/>
      <c r="L213" s="741"/>
      <c r="M213" s="741"/>
      <c r="N213" s="741"/>
      <c r="O213" s="741"/>
      <c r="P213" s="741"/>
      <c r="Q213" s="115"/>
      <c r="R213" s="4"/>
    </row>
    <row r="214" spans="1:18" ht="12.75">
      <c r="A214" s="599" t="s">
        <v>789</v>
      </c>
      <c r="B214" s="741" t="s">
        <v>22</v>
      </c>
      <c r="C214" s="741"/>
      <c r="D214" s="741"/>
      <c r="E214" s="741"/>
      <c r="F214" s="741"/>
      <c r="G214" s="741"/>
      <c r="H214" s="741"/>
      <c r="I214" s="741"/>
      <c r="J214" s="741"/>
      <c r="K214" s="741"/>
      <c r="L214" s="741"/>
      <c r="M214" s="741"/>
      <c r="N214" s="741"/>
      <c r="O214" s="741"/>
      <c r="P214" s="741"/>
      <c r="Q214" s="115"/>
      <c r="R214" s="4"/>
    </row>
    <row r="215" spans="1:18" ht="12.75">
      <c r="A215" s="599" t="s">
        <v>791</v>
      </c>
      <c r="B215" s="741" t="s">
        <v>23</v>
      </c>
      <c r="C215" s="741"/>
      <c r="D215" s="741"/>
      <c r="E215" s="741"/>
      <c r="F215" s="741"/>
      <c r="G215" s="741"/>
      <c r="H215" s="741"/>
      <c r="I215" s="741"/>
      <c r="J215" s="741"/>
      <c r="K215" s="741"/>
      <c r="L215" s="741"/>
      <c r="M215" s="741"/>
      <c r="N215" s="741"/>
      <c r="O215" s="741"/>
      <c r="P215" s="741"/>
      <c r="Q215" s="115"/>
      <c r="R215" s="4"/>
    </row>
    <row r="216" spans="1:18" ht="12.75">
      <c r="A216" s="599" t="s">
        <v>794</v>
      </c>
      <c r="B216" s="741" t="s">
        <v>24</v>
      </c>
      <c r="C216" s="741"/>
      <c r="D216" s="741"/>
      <c r="E216" s="741"/>
      <c r="F216" s="741"/>
      <c r="G216" s="741"/>
      <c r="H216" s="741"/>
      <c r="I216" s="741"/>
      <c r="J216" s="741"/>
      <c r="K216" s="741"/>
      <c r="L216" s="741"/>
      <c r="M216" s="741"/>
      <c r="N216" s="741"/>
      <c r="O216" s="741"/>
      <c r="P216" s="741"/>
      <c r="Q216" s="115"/>
      <c r="R216" s="4"/>
    </row>
    <row r="217" spans="1:18" ht="12.75">
      <c r="A217" s="599" t="s">
        <v>796</v>
      </c>
      <c r="B217" s="740" t="s">
        <v>25</v>
      </c>
      <c r="C217" s="740"/>
      <c r="D217" s="740"/>
      <c r="E217" s="740"/>
      <c r="F217" s="740"/>
      <c r="G217" s="740"/>
      <c r="H217" s="740"/>
      <c r="I217" s="740"/>
      <c r="J217" s="740"/>
      <c r="K217" s="740"/>
      <c r="L217" s="740"/>
      <c r="M217" s="740"/>
      <c r="N217" s="740"/>
      <c r="O217" s="740"/>
      <c r="P217" s="740"/>
      <c r="Q217" s="115"/>
      <c r="R217" s="4"/>
    </row>
    <row r="218" spans="1:18" ht="12.75">
      <c r="A218" s="599" t="s">
        <v>798</v>
      </c>
      <c r="B218" s="741" t="s">
        <v>26</v>
      </c>
      <c r="C218" s="741"/>
      <c r="D218" s="741"/>
      <c r="E218" s="741"/>
      <c r="F218" s="741"/>
      <c r="G218" s="741"/>
      <c r="H218" s="741"/>
      <c r="I218" s="741"/>
      <c r="J218" s="741"/>
      <c r="K218" s="741"/>
      <c r="L218" s="741"/>
      <c r="M218" s="741"/>
      <c r="N218" s="741"/>
      <c r="O218" s="741"/>
      <c r="P218" s="741"/>
      <c r="Q218" s="115"/>
      <c r="R218" s="4"/>
    </row>
    <row r="223" ht="12.75">
      <c r="M223" s="790" t="s">
        <v>429</v>
      </c>
    </row>
    <row r="224" ht="12.75">
      <c r="K224" s="792" t="s">
        <v>428</v>
      </c>
    </row>
  </sheetData>
  <mergeCells count="142">
    <mergeCell ref="B217:P217"/>
    <mergeCell ref="B218:P218"/>
    <mergeCell ref="B213:P213"/>
    <mergeCell ref="B214:P214"/>
    <mergeCell ref="B215:P215"/>
    <mergeCell ref="B216:P216"/>
    <mergeCell ref="B209:P209"/>
    <mergeCell ref="B210:P210"/>
    <mergeCell ref="B211:P211"/>
    <mergeCell ref="B212:P212"/>
    <mergeCell ref="B204:P204"/>
    <mergeCell ref="B205:P205"/>
    <mergeCell ref="B206:P206"/>
    <mergeCell ref="B207:P207"/>
    <mergeCell ref="B200:P200"/>
    <mergeCell ref="B201:P201"/>
    <mergeCell ref="B202:P202"/>
    <mergeCell ref="B203:P203"/>
    <mergeCell ref="B195:P195"/>
    <mergeCell ref="B196:P196"/>
    <mergeCell ref="B198:P198"/>
    <mergeCell ref="B199:P199"/>
    <mergeCell ref="B191:P191"/>
    <mergeCell ref="B192:P192"/>
    <mergeCell ref="B193:P193"/>
    <mergeCell ref="B194:P194"/>
    <mergeCell ref="B187:P187"/>
    <mergeCell ref="B188:P188"/>
    <mergeCell ref="B189:P189"/>
    <mergeCell ref="B190:P190"/>
    <mergeCell ref="B183:P183"/>
    <mergeCell ref="B184:P184"/>
    <mergeCell ref="B185:P185"/>
    <mergeCell ref="B186:P186"/>
    <mergeCell ref="B178:P178"/>
    <mergeCell ref="B179:P179"/>
    <mergeCell ref="B181:P181"/>
    <mergeCell ref="B182:P182"/>
    <mergeCell ref="B174:P174"/>
    <mergeCell ref="B175:P175"/>
    <mergeCell ref="B176:P176"/>
    <mergeCell ref="B177:P177"/>
    <mergeCell ref="B170:P170"/>
    <mergeCell ref="B171:P171"/>
    <mergeCell ref="B172:P172"/>
    <mergeCell ref="B173:P173"/>
    <mergeCell ref="B166:P166"/>
    <mergeCell ref="B167:P167"/>
    <mergeCell ref="B168:P168"/>
    <mergeCell ref="B169:P169"/>
    <mergeCell ref="B162:P162"/>
    <mergeCell ref="B163:P163"/>
    <mergeCell ref="B164:P164"/>
    <mergeCell ref="B165:P165"/>
    <mergeCell ref="B158:P158"/>
    <mergeCell ref="B159:P159"/>
    <mergeCell ref="B160:P160"/>
    <mergeCell ref="B161:P161"/>
    <mergeCell ref="B154:P154"/>
    <mergeCell ref="B155:P155"/>
    <mergeCell ref="B156:P156"/>
    <mergeCell ref="B157:P157"/>
    <mergeCell ref="B149:P149"/>
    <mergeCell ref="B150:P150"/>
    <mergeCell ref="B151:P151"/>
    <mergeCell ref="B152:P152"/>
    <mergeCell ref="B145:P145"/>
    <mergeCell ref="B146:P146"/>
    <mergeCell ref="B147:P147"/>
    <mergeCell ref="B148:P148"/>
    <mergeCell ref="B141:P141"/>
    <mergeCell ref="B142:P142"/>
    <mergeCell ref="B143:P143"/>
    <mergeCell ref="B144:P144"/>
    <mergeCell ref="B137:P137"/>
    <mergeCell ref="B138:P138"/>
    <mergeCell ref="B139:P139"/>
    <mergeCell ref="B140:P140"/>
    <mergeCell ref="B132:P132"/>
    <mergeCell ref="B133:P133"/>
    <mergeCell ref="B135:P135"/>
    <mergeCell ref="B136:P136"/>
    <mergeCell ref="B128:P128"/>
    <mergeCell ref="B129:P129"/>
    <mergeCell ref="B130:P130"/>
    <mergeCell ref="B131:P131"/>
    <mergeCell ref="B124:P124"/>
    <mergeCell ref="B125:P125"/>
    <mergeCell ref="B126:P126"/>
    <mergeCell ref="B127:P127"/>
    <mergeCell ref="B120:P120"/>
    <mergeCell ref="B121:P121"/>
    <mergeCell ref="B122:P122"/>
    <mergeCell ref="B123:P123"/>
    <mergeCell ref="B116:P116"/>
    <mergeCell ref="B117:P117"/>
    <mergeCell ref="B118:P118"/>
    <mergeCell ref="B119:P119"/>
    <mergeCell ref="B111:P111"/>
    <mergeCell ref="B112:P112"/>
    <mergeCell ref="B113:P113"/>
    <mergeCell ref="B115:P115"/>
    <mergeCell ref="B107:P107"/>
    <mergeCell ref="B108:P108"/>
    <mergeCell ref="B109:P109"/>
    <mergeCell ref="B110:P110"/>
    <mergeCell ref="B103:P103"/>
    <mergeCell ref="B104:P104"/>
    <mergeCell ref="B105:P105"/>
    <mergeCell ref="B106:P106"/>
    <mergeCell ref="B99:P99"/>
    <mergeCell ref="B100:P100"/>
    <mergeCell ref="B101:P101"/>
    <mergeCell ref="B102:P102"/>
    <mergeCell ref="B95:P95"/>
    <mergeCell ref="B96:P96"/>
    <mergeCell ref="B97:P97"/>
    <mergeCell ref="B98:P98"/>
    <mergeCell ref="B91:P91"/>
    <mergeCell ref="B92:P92"/>
    <mergeCell ref="B93:P93"/>
    <mergeCell ref="B94:P94"/>
    <mergeCell ref="B87:P87"/>
    <mergeCell ref="B88:P88"/>
    <mergeCell ref="B89:P89"/>
    <mergeCell ref="B90:P90"/>
    <mergeCell ref="B83:P83"/>
    <mergeCell ref="B84:P84"/>
    <mergeCell ref="B85:P85"/>
    <mergeCell ref="B86:P86"/>
    <mergeCell ref="B79:P79"/>
    <mergeCell ref="B80:P80"/>
    <mergeCell ref="B81:P81"/>
    <mergeCell ref="B82:P82"/>
    <mergeCell ref="O72:P72"/>
    <mergeCell ref="O73:P73"/>
    <mergeCell ref="B77:P77"/>
    <mergeCell ref="B78:P78"/>
    <mergeCell ref="A5:O5"/>
    <mergeCell ref="O69:P69"/>
    <mergeCell ref="O70:P70"/>
    <mergeCell ref="O71:P71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scale="9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28"/>
  <sheetViews>
    <sheetView zoomScale="120" zoomScaleNormal="120" workbookViewId="0" topLeftCell="D73">
      <selection activeCell="O88" sqref="O88"/>
    </sheetView>
  </sheetViews>
  <sheetFormatPr defaultColWidth="9.140625" defaultRowHeight="12.75"/>
  <cols>
    <col min="1" max="1" width="4.00390625" style="117" customWidth="1"/>
    <col min="2" max="2" width="23.7109375" style="117" customWidth="1"/>
    <col min="3" max="3" width="8.140625" style="117" customWidth="1"/>
    <col min="4" max="4" width="6.00390625" style="117" customWidth="1"/>
    <col min="5" max="5" width="0" style="118" hidden="1" customWidth="1"/>
    <col min="6" max="8" width="0" style="117" hidden="1" customWidth="1"/>
    <col min="9" max="9" width="7.8515625" style="117" customWidth="1"/>
    <col min="10" max="10" width="11.8515625" style="117" customWidth="1"/>
    <col min="11" max="11" width="9.57421875" style="117" customWidth="1"/>
    <col min="12" max="12" width="12.57421875" style="351" customWidth="1"/>
    <col min="13" max="13" width="6.140625" style="117" customWidth="1"/>
    <col min="14" max="14" width="12.421875" style="117" customWidth="1"/>
    <col min="15" max="15" width="10.8515625" style="351" customWidth="1"/>
    <col min="16" max="16" width="11.57421875" style="117" customWidth="1"/>
    <col min="17" max="17" width="12.7109375" style="117" customWidth="1"/>
    <col min="18" max="22" width="0" style="117" hidden="1" customWidth="1"/>
    <col min="23" max="255" width="11.57421875" style="117" customWidth="1"/>
    <col min="256" max="16384" width="11.57421875" style="0" customWidth="1"/>
  </cols>
  <sheetData>
    <row r="3" ht="12.75">
      <c r="B3" s="785" t="s">
        <v>421</v>
      </c>
    </row>
    <row r="4" ht="12.75">
      <c r="B4" s="785" t="s">
        <v>422</v>
      </c>
    </row>
    <row r="5" spans="1:17" ht="44.25" customHeight="1">
      <c r="A5" s="775" t="s">
        <v>27</v>
      </c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</row>
    <row r="6" spans="1:20" ht="38.25" customHeight="1">
      <c r="A6" s="160" t="s">
        <v>763</v>
      </c>
      <c r="B6" s="160" t="s">
        <v>764</v>
      </c>
      <c r="C6" s="160" t="s">
        <v>592</v>
      </c>
      <c r="D6" s="160" t="s">
        <v>1043</v>
      </c>
      <c r="E6" s="160" t="s">
        <v>473</v>
      </c>
      <c r="F6" s="160" t="s">
        <v>1046</v>
      </c>
      <c r="G6" s="160" t="s">
        <v>28</v>
      </c>
      <c r="H6" s="160" t="s">
        <v>782</v>
      </c>
      <c r="I6" s="160" t="s">
        <v>29</v>
      </c>
      <c r="J6" s="160" t="s">
        <v>771</v>
      </c>
      <c r="K6" s="160" t="s">
        <v>772</v>
      </c>
      <c r="L6" s="160" t="s">
        <v>773</v>
      </c>
      <c r="M6" s="160" t="s">
        <v>774</v>
      </c>
      <c r="N6" s="160" t="s">
        <v>775</v>
      </c>
      <c r="O6" s="15" t="s">
        <v>776</v>
      </c>
      <c r="P6" s="18" t="s">
        <v>777</v>
      </c>
      <c r="Q6" s="18" t="s">
        <v>778</v>
      </c>
      <c r="R6" s="117" t="s">
        <v>473</v>
      </c>
      <c r="T6" s="117" t="s">
        <v>769</v>
      </c>
    </row>
    <row r="7" spans="1:256" s="121" customFormat="1" ht="22.5">
      <c r="A7" s="128" t="s">
        <v>780</v>
      </c>
      <c r="B7" s="614" t="s">
        <v>30</v>
      </c>
      <c r="C7" s="615">
        <f>E7+F7</f>
        <v>11880</v>
      </c>
      <c r="D7" s="359" t="s">
        <v>31</v>
      </c>
      <c r="E7" s="616">
        <v>4680</v>
      </c>
      <c r="F7" s="616">
        <v>7200</v>
      </c>
      <c r="G7" s="616">
        <v>130</v>
      </c>
      <c r="H7" s="617">
        <f>C7/G7</f>
        <v>91.38461538461539</v>
      </c>
      <c r="I7" s="618"/>
      <c r="J7" s="133"/>
      <c r="K7" s="133"/>
      <c r="L7" s="133"/>
      <c r="M7" s="134"/>
      <c r="N7" s="133"/>
      <c r="O7" s="135"/>
      <c r="P7" s="360"/>
      <c r="Q7" s="360"/>
      <c r="R7" s="117">
        <v>27</v>
      </c>
      <c r="S7" s="117">
        <f aca="true" t="shared" si="0" ref="S7:S12">R7/22*24</f>
        <v>29.454545454545453</v>
      </c>
      <c r="T7" s="117">
        <v>41</v>
      </c>
      <c r="U7" s="121">
        <f aca="true" t="shared" si="1" ref="U7:U12">T7/18*24</f>
        <v>54.666666666666664</v>
      </c>
      <c r="V7" s="121">
        <f>S7+U7</f>
        <v>84.12121212121212</v>
      </c>
      <c r="IP7" s="117"/>
      <c r="IQ7" s="117"/>
      <c r="IR7" s="117"/>
      <c r="IS7" s="117"/>
      <c r="IT7" s="117"/>
      <c r="IU7" s="117"/>
      <c r="IV7"/>
    </row>
    <row r="8" spans="1:22" ht="33.75">
      <c r="A8" s="128" t="s">
        <v>783</v>
      </c>
      <c r="B8" s="614" t="s">
        <v>32</v>
      </c>
      <c r="C8" s="615">
        <f>E8+F8</f>
        <v>500</v>
      </c>
      <c r="D8" s="359" t="s">
        <v>31</v>
      </c>
      <c r="E8" s="616">
        <v>0</v>
      </c>
      <c r="F8" s="616">
        <v>500</v>
      </c>
      <c r="G8" s="616">
        <v>30</v>
      </c>
      <c r="H8" s="617">
        <f>C8/G8</f>
        <v>16.666666666666668</v>
      </c>
      <c r="I8" s="618"/>
      <c r="J8" s="133"/>
      <c r="K8" s="133"/>
      <c r="L8" s="133"/>
      <c r="M8" s="134"/>
      <c r="N8" s="133"/>
      <c r="O8" s="359"/>
      <c r="P8" s="360"/>
      <c r="Q8" s="360"/>
      <c r="S8" s="117">
        <f t="shared" si="0"/>
        <v>0</v>
      </c>
      <c r="T8" s="117">
        <v>3</v>
      </c>
      <c r="U8" s="121">
        <f t="shared" si="1"/>
        <v>4</v>
      </c>
      <c r="V8" s="121">
        <f>S8+U8</f>
        <v>4</v>
      </c>
    </row>
    <row r="9" spans="1:22" ht="22.5">
      <c r="A9" s="128" t="s">
        <v>785</v>
      </c>
      <c r="B9" s="614" t="s">
        <v>33</v>
      </c>
      <c r="C9" s="615">
        <f>E9+F9</f>
        <v>3500</v>
      </c>
      <c r="D9" s="359" t="s">
        <v>31</v>
      </c>
      <c r="E9" s="616">
        <v>0</v>
      </c>
      <c r="F9" s="616">
        <v>3500</v>
      </c>
      <c r="G9" s="616">
        <v>40</v>
      </c>
      <c r="H9" s="617">
        <f>C9/G9</f>
        <v>87.5</v>
      </c>
      <c r="I9" s="618"/>
      <c r="J9" s="133"/>
      <c r="K9" s="133"/>
      <c r="L9" s="133"/>
      <c r="M9" s="134"/>
      <c r="N9" s="133"/>
      <c r="O9" s="359"/>
      <c r="P9" s="360"/>
      <c r="Q9" s="360"/>
      <c r="S9" s="117">
        <f t="shared" si="0"/>
        <v>0</v>
      </c>
      <c r="T9" s="117">
        <v>51</v>
      </c>
      <c r="U9" s="121">
        <f t="shared" si="1"/>
        <v>68</v>
      </c>
      <c r="V9" s="121">
        <f>S9+U9</f>
        <v>68</v>
      </c>
    </row>
    <row r="10" spans="1:22" ht="22.5">
      <c r="A10" s="128" t="s">
        <v>787</v>
      </c>
      <c r="B10" s="614" t="s">
        <v>34</v>
      </c>
      <c r="C10" s="615">
        <f>E10+F10</f>
        <v>1200</v>
      </c>
      <c r="D10" s="359" t="s">
        <v>31</v>
      </c>
      <c r="E10" s="616">
        <v>0</v>
      </c>
      <c r="F10" s="616">
        <v>1200</v>
      </c>
      <c r="G10" s="616">
        <v>40</v>
      </c>
      <c r="H10" s="617">
        <f>C10/G10</f>
        <v>30</v>
      </c>
      <c r="I10" s="618"/>
      <c r="J10" s="133"/>
      <c r="K10" s="133"/>
      <c r="L10" s="133"/>
      <c r="M10" s="134"/>
      <c r="N10" s="133"/>
      <c r="O10" s="359"/>
      <c r="P10" s="360"/>
      <c r="Q10" s="360"/>
      <c r="S10" s="117">
        <f t="shared" si="0"/>
        <v>0</v>
      </c>
      <c r="T10" s="117">
        <v>19</v>
      </c>
      <c r="U10" s="121">
        <f t="shared" si="1"/>
        <v>25.333333333333336</v>
      </c>
      <c r="V10" s="121">
        <f>S10+U10</f>
        <v>25.333333333333336</v>
      </c>
    </row>
    <row r="11" spans="1:22" ht="12.75">
      <c r="A11" s="128" t="s">
        <v>789</v>
      </c>
      <c r="B11" s="614" t="s">
        <v>35</v>
      </c>
      <c r="C11" s="615">
        <f>E11+F11</f>
        <v>60</v>
      </c>
      <c r="D11" s="359" t="s">
        <v>31</v>
      </c>
      <c r="E11" s="616">
        <v>0</v>
      </c>
      <c r="F11" s="616">
        <v>60</v>
      </c>
      <c r="G11" s="616">
        <v>20</v>
      </c>
      <c r="H11" s="617">
        <f>C11/G11</f>
        <v>3</v>
      </c>
      <c r="I11" s="618"/>
      <c r="J11" s="133"/>
      <c r="K11" s="133"/>
      <c r="L11" s="133"/>
      <c r="M11" s="134"/>
      <c r="N11" s="133"/>
      <c r="O11" s="359"/>
      <c r="P11" s="360"/>
      <c r="Q11" s="360"/>
      <c r="S11" s="117">
        <f t="shared" si="0"/>
        <v>0</v>
      </c>
      <c r="T11" s="117">
        <v>2</v>
      </c>
      <c r="U11" s="121">
        <f t="shared" si="1"/>
        <v>2.6666666666666665</v>
      </c>
      <c r="V11" s="121">
        <f>S11+U11</f>
        <v>2.6666666666666665</v>
      </c>
    </row>
    <row r="12" spans="1:21" ht="33.75">
      <c r="A12" s="128" t="s">
        <v>791</v>
      </c>
      <c r="B12" s="614" t="s">
        <v>36</v>
      </c>
      <c r="C12" s="615" t="s">
        <v>1245</v>
      </c>
      <c r="D12" s="359" t="s">
        <v>782</v>
      </c>
      <c r="E12" s="618"/>
      <c r="F12" s="618"/>
      <c r="G12" s="618"/>
      <c r="H12" s="618"/>
      <c r="I12" s="618"/>
      <c r="J12" s="133"/>
      <c r="K12" s="133"/>
      <c r="L12" s="133"/>
      <c r="M12" s="134"/>
      <c r="N12" s="133"/>
      <c r="O12" s="359"/>
      <c r="P12" s="360"/>
      <c r="Q12" s="360"/>
      <c r="R12" s="117">
        <v>2214</v>
      </c>
      <c r="S12" s="117">
        <f t="shared" si="0"/>
        <v>2415.2727272727275</v>
      </c>
      <c r="U12" s="121">
        <f t="shared" si="1"/>
        <v>0</v>
      </c>
    </row>
    <row r="13" spans="1:256" s="121" customFormat="1" ht="12.75">
      <c r="A13" s="128"/>
      <c r="B13" s="619" t="s">
        <v>1036</v>
      </c>
      <c r="C13" s="620"/>
      <c r="D13" s="368"/>
      <c r="E13" s="621"/>
      <c r="F13" s="621"/>
      <c r="G13" s="621"/>
      <c r="H13" s="621"/>
      <c r="I13" s="621"/>
      <c r="J13" s="369"/>
      <c r="K13" s="369"/>
      <c r="L13" s="369"/>
      <c r="M13" s="369"/>
      <c r="N13" s="369"/>
      <c r="O13" s="369"/>
      <c r="P13" s="369"/>
      <c r="Q13" s="369"/>
      <c r="IV13"/>
    </row>
    <row r="14" spans="1:256" s="120" customFormat="1" ht="21" customHeight="1">
      <c r="A14" s="384"/>
      <c r="B14" s="622" t="s">
        <v>659</v>
      </c>
      <c r="C14" s="623"/>
      <c r="D14" s="385"/>
      <c r="E14" s="624"/>
      <c r="F14" s="624"/>
      <c r="G14" s="624"/>
      <c r="H14" s="624"/>
      <c r="I14" s="624"/>
      <c r="J14" s="157"/>
      <c r="K14" s="157"/>
      <c r="L14" s="157"/>
      <c r="M14" s="386"/>
      <c r="N14" s="157"/>
      <c r="O14" s="385"/>
      <c r="P14" s="387"/>
      <c r="Q14" s="387"/>
      <c r="IV14"/>
    </row>
    <row r="15" spans="1:256" s="120" customFormat="1" ht="21" customHeight="1">
      <c r="A15" s="625"/>
      <c r="B15" s="626" t="s">
        <v>1248</v>
      </c>
      <c r="C15" s="627"/>
      <c r="D15" s="456" t="s">
        <v>585</v>
      </c>
      <c r="E15" s="456" t="s">
        <v>771</v>
      </c>
      <c r="F15" s="456" t="s">
        <v>771</v>
      </c>
      <c r="G15" s="456" t="s">
        <v>771</v>
      </c>
      <c r="H15" s="456" t="s">
        <v>771</v>
      </c>
      <c r="I15" s="456" t="s">
        <v>464</v>
      </c>
      <c r="J15" s="456" t="s">
        <v>771</v>
      </c>
      <c r="K15" s="455" t="s">
        <v>772</v>
      </c>
      <c r="L15" s="455" t="s">
        <v>773</v>
      </c>
      <c r="M15" s="455" t="s">
        <v>1047</v>
      </c>
      <c r="N15" s="455" t="s">
        <v>775</v>
      </c>
      <c r="O15" s="15" t="s">
        <v>397</v>
      </c>
      <c r="P15" s="719" t="s">
        <v>1254</v>
      </c>
      <c r="Q15" s="719" t="s">
        <v>397</v>
      </c>
      <c r="IV15"/>
    </row>
    <row r="16" spans="1:17" ht="90">
      <c r="A16" s="417">
        <v>7</v>
      </c>
      <c r="B16" s="628" t="s">
        <v>37</v>
      </c>
      <c r="C16" s="629" t="s">
        <v>1245</v>
      </c>
      <c r="D16" s="359" t="s">
        <v>38</v>
      </c>
      <c r="E16" s="618">
        <v>24</v>
      </c>
      <c r="F16" s="618"/>
      <c r="G16" s="618"/>
      <c r="H16" s="618"/>
      <c r="I16" s="618">
        <v>24</v>
      </c>
      <c r="J16" s="133"/>
      <c r="K16" s="133"/>
      <c r="L16" s="133"/>
      <c r="M16" s="134"/>
      <c r="N16" s="133"/>
      <c r="O16" s="359"/>
      <c r="P16" s="710"/>
      <c r="Q16" s="710"/>
    </row>
    <row r="17" spans="1:17" ht="12.75">
      <c r="A17" s="128"/>
      <c r="B17" s="630"/>
      <c r="C17" s="629"/>
      <c r="D17" s="359"/>
      <c r="E17" s="618"/>
      <c r="F17" s="618"/>
      <c r="G17" s="618"/>
      <c r="H17" s="618"/>
      <c r="I17" s="618"/>
      <c r="J17" s="133"/>
      <c r="K17" s="133"/>
      <c r="L17" s="133"/>
      <c r="M17" s="133"/>
      <c r="N17" s="133"/>
      <c r="O17" s="133"/>
      <c r="P17" s="747"/>
      <c r="Q17" s="747"/>
    </row>
    <row r="18" spans="1:256" s="120" customFormat="1" ht="12.75">
      <c r="A18" s="384"/>
      <c r="B18" s="631"/>
      <c r="C18" s="623"/>
      <c r="D18" s="385"/>
      <c r="E18" s="624"/>
      <c r="F18" s="624"/>
      <c r="G18" s="624"/>
      <c r="H18" s="624"/>
      <c r="I18" s="624"/>
      <c r="J18" s="157"/>
      <c r="K18" s="157"/>
      <c r="L18" s="157"/>
      <c r="M18" s="386"/>
      <c r="N18" s="157"/>
      <c r="O18" s="385"/>
      <c r="P18" s="387"/>
      <c r="Q18" s="387"/>
      <c r="IV18"/>
    </row>
    <row r="19" spans="1:17" ht="12.75">
      <c r="A19" s="408"/>
      <c r="B19" s="197" t="s">
        <v>401</v>
      </c>
      <c r="C19" s="629"/>
      <c r="D19" s="368"/>
      <c r="E19" s="401"/>
      <c r="F19" s="401"/>
      <c r="G19" s="401"/>
      <c r="H19" s="401"/>
      <c r="I19" s="401"/>
      <c r="J19" s="369"/>
      <c r="K19" s="369"/>
      <c r="L19" s="369"/>
      <c r="M19" s="369"/>
      <c r="N19" s="369"/>
      <c r="O19" s="369"/>
      <c r="P19" s="369"/>
      <c r="Q19" s="369"/>
    </row>
    <row r="20" spans="17:256" s="117" customFormat="1" ht="12.75">
      <c r="Q20" s="351"/>
      <c r="IV20"/>
    </row>
    <row r="21" spans="17:256" s="117" customFormat="1" ht="12.75">
      <c r="Q21" s="351"/>
      <c r="IV21"/>
    </row>
    <row r="22" spans="1:17" ht="22.5">
      <c r="A22" s="632"/>
      <c r="B22" s="776" t="s">
        <v>1262</v>
      </c>
      <c r="C22" s="776"/>
      <c r="D22" s="776"/>
      <c r="E22" s="776"/>
      <c r="F22" s="776"/>
      <c r="G22" s="776"/>
      <c r="H22" s="776"/>
      <c r="I22" s="776"/>
      <c r="J22" s="776"/>
      <c r="K22" s="776"/>
      <c r="L22" s="776"/>
      <c r="M22" s="776"/>
      <c r="N22" s="776"/>
      <c r="O22" s="776"/>
      <c r="P22" s="776"/>
      <c r="Q22" s="391" t="s">
        <v>1038</v>
      </c>
    </row>
    <row r="23" spans="1:18" ht="27.75" customHeight="1">
      <c r="A23" s="633" t="s">
        <v>780</v>
      </c>
      <c r="B23" s="755" t="s">
        <v>39</v>
      </c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634"/>
      <c r="R23" s="635"/>
    </row>
    <row r="24" spans="1:18" ht="18" customHeight="1">
      <c r="A24" s="633" t="s">
        <v>783</v>
      </c>
      <c r="B24" s="755" t="s">
        <v>40</v>
      </c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634"/>
      <c r="R24" s="635"/>
    </row>
    <row r="25" spans="1:17" ht="24.75" customHeight="1">
      <c r="A25" s="633" t="s">
        <v>785</v>
      </c>
      <c r="B25" s="755" t="s">
        <v>41</v>
      </c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636"/>
    </row>
    <row r="26" spans="1:17" ht="44.25" customHeight="1">
      <c r="A26" s="633" t="s">
        <v>787</v>
      </c>
      <c r="B26" s="755" t="s">
        <v>42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192"/>
    </row>
    <row r="27" spans="1:17" ht="11.25" customHeight="1">
      <c r="A27" s="633" t="s">
        <v>789</v>
      </c>
      <c r="B27" s="755" t="s">
        <v>43</v>
      </c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  <c r="Q27" s="192"/>
    </row>
    <row r="28" spans="1:17" ht="12.75">
      <c r="A28" s="633" t="s">
        <v>791</v>
      </c>
      <c r="B28" s="755" t="s">
        <v>44</v>
      </c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636"/>
    </row>
    <row r="29" spans="1:17" ht="12.75">
      <c r="A29" s="633" t="s">
        <v>794</v>
      </c>
      <c r="B29" s="755" t="s">
        <v>45</v>
      </c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444"/>
    </row>
    <row r="30" spans="1:17" ht="12.75">
      <c r="A30" s="633" t="s">
        <v>796</v>
      </c>
      <c r="B30" s="755" t="s">
        <v>46</v>
      </c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636"/>
    </row>
    <row r="31" spans="1:17" ht="12.75">
      <c r="A31" s="633" t="s">
        <v>798</v>
      </c>
      <c r="B31" s="755" t="s">
        <v>47</v>
      </c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636"/>
    </row>
    <row r="32" spans="1:17" ht="12.75">
      <c r="A32" s="633" t="s">
        <v>800</v>
      </c>
      <c r="B32" s="755" t="s">
        <v>48</v>
      </c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  <c r="Q32" s="636"/>
    </row>
    <row r="33" spans="1:17" ht="12.75">
      <c r="A33" s="633" t="s">
        <v>802</v>
      </c>
      <c r="B33" s="755" t="s">
        <v>49</v>
      </c>
      <c r="C33" s="755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755"/>
      <c r="O33" s="755"/>
      <c r="P33" s="755"/>
      <c r="Q33" s="636"/>
    </row>
    <row r="34" spans="1:17" ht="12.75">
      <c r="A34" s="633" t="s">
        <v>804</v>
      </c>
      <c r="B34" s="755" t="s">
        <v>50</v>
      </c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636"/>
    </row>
    <row r="35" spans="1:17" ht="12.75">
      <c r="A35" s="633" t="s">
        <v>806</v>
      </c>
      <c r="B35" s="755" t="s">
        <v>51</v>
      </c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637"/>
    </row>
    <row r="36" spans="1:17" ht="12.75">
      <c r="A36" s="633" t="s">
        <v>808</v>
      </c>
      <c r="B36" s="755" t="s">
        <v>52</v>
      </c>
      <c r="C36" s="755"/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755"/>
      <c r="O36" s="755"/>
      <c r="P36" s="755"/>
      <c r="Q36" s="636"/>
    </row>
    <row r="37" spans="1:17" ht="12.75">
      <c r="A37" s="633" t="s">
        <v>810</v>
      </c>
      <c r="B37" s="755" t="s">
        <v>53</v>
      </c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755"/>
      <c r="N37" s="755"/>
      <c r="O37" s="755"/>
      <c r="P37" s="755"/>
      <c r="Q37" s="444"/>
    </row>
    <row r="38" spans="1:17" ht="12.75">
      <c r="A38" s="633" t="s">
        <v>812</v>
      </c>
      <c r="B38" s="755" t="s">
        <v>54</v>
      </c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755"/>
      <c r="Q38" s="636"/>
    </row>
    <row r="39" spans="1:17" ht="12.75">
      <c r="A39" s="633" t="s">
        <v>814</v>
      </c>
      <c r="B39" s="755" t="s">
        <v>55</v>
      </c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755"/>
      <c r="O39" s="755"/>
      <c r="P39" s="755"/>
      <c r="Q39" s="636"/>
    </row>
    <row r="40" spans="1:17" ht="12.75">
      <c r="A40" s="633" t="s">
        <v>816</v>
      </c>
      <c r="B40" s="755" t="s">
        <v>56</v>
      </c>
      <c r="C40" s="755"/>
      <c r="D40" s="755"/>
      <c r="E40" s="755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s="755"/>
      <c r="Q40" s="636"/>
    </row>
    <row r="41" spans="1:17" ht="12.75">
      <c r="A41" s="633" t="s">
        <v>818</v>
      </c>
      <c r="B41" s="755" t="s">
        <v>57</v>
      </c>
      <c r="C41" s="755"/>
      <c r="D41" s="755"/>
      <c r="E41" s="755"/>
      <c r="F41" s="755"/>
      <c r="G41" s="755"/>
      <c r="H41" s="755"/>
      <c r="I41" s="755"/>
      <c r="J41" s="755"/>
      <c r="K41" s="755"/>
      <c r="L41" s="755"/>
      <c r="M41" s="755"/>
      <c r="N41" s="755"/>
      <c r="O41" s="755"/>
      <c r="P41" s="755"/>
      <c r="Q41" s="636"/>
    </row>
    <row r="42" spans="1:17" ht="12.75">
      <c r="A42" s="633" t="s">
        <v>820</v>
      </c>
      <c r="B42" s="755" t="s">
        <v>58</v>
      </c>
      <c r="C42" s="755"/>
      <c r="D42" s="755"/>
      <c r="E42" s="755"/>
      <c r="F42" s="755"/>
      <c r="G42" s="755"/>
      <c r="H42" s="755"/>
      <c r="I42" s="755"/>
      <c r="J42" s="755"/>
      <c r="K42" s="755"/>
      <c r="L42" s="755"/>
      <c r="M42" s="755"/>
      <c r="N42" s="755"/>
      <c r="O42" s="755"/>
      <c r="P42" s="755"/>
      <c r="Q42" s="636"/>
    </row>
    <row r="43" spans="1:17" ht="12.75">
      <c r="A43" s="633" t="s">
        <v>822</v>
      </c>
      <c r="B43" s="755" t="s">
        <v>59</v>
      </c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636"/>
    </row>
    <row r="44" spans="1:17" ht="12.75">
      <c r="A44" s="633" t="s">
        <v>824</v>
      </c>
      <c r="B44" s="755" t="s">
        <v>60</v>
      </c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636"/>
    </row>
    <row r="45" spans="1:17" ht="12.75">
      <c r="A45" s="633" t="s">
        <v>826</v>
      </c>
      <c r="B45" s="755" t="s">
        <v>61</v>
      </c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636"/>
    </row>
    <row r="46" spans="1:17" ht="12.75">
      <c r="A46" s="633" t="s">
        <v>828</v>
      </c>
      <c r="B46" s="755" t="s">
        <v>62</v>
      </c>
      <c r="C46" s="755"/>
      <c r="D46" s="755"/>
      <c r="E46" s="755"/>
      <c r="F46" s="755"/>
      <c r="G46" s="755"/>
      <c r="H46" s="755"/>
      <c r="I46" s="755"/>
      <c r="J46" s="755"/>
      <c r="K46" s="755"/>
      <c r="L46" s="755"/>
      <c r="M46" s="755"/>
      <c r="N46" s="755"/>
      <c r="O46" s="755"/>
      <c r="P46" s="755"/>
      <c r="Q46" s="636"/>
    </row>
    <row r="47" spans="1:17" ht="12.75">
      <c r="A47" s="633" t="s">
        <v>830</v>
      </c>
      <c r="B47" s="755" t="s">
        <v>63</v>
      </c>
      <c r="C47" s="755"/>
      <c r="D47" s="755"/>
      <c r="E47" s="755"/>
      <c r="F47" s="755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636"/>
    </row>
    <row r="48" spans="1:17" ht="12.75">
      <c r="A48" s="633" t="s">
        <v>832</v>
      </c>
      <c r="B48" s="755" t="s">
        <v>64</v>
      </c>
      <c r="C48" s="755"/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  <c r="Q48" s="636"/>
    </row>
    <row r="49" spans="1:17" ht="12.75">
      <c r="A49" s="633" t="s">
        <v>834</v>
      </c>
      <c r="B49" s="755" t="s">
        <v>65</v>
      </c>
      <c r="C49" s="755"/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  <c r="Q49" s="636"/>
    </row>
    <row r="50" spans="1:256" s="121" customFormat="1" ht="12.75">
      <c r="A50" s="633" t="s">
        <v>836</v>
      </c>
      <c r="B50" s="755" t="s">
        <v>66</v>
      </c>
      <c r="C50" s="755"/>
      <c r="D50" s="755"/>
      <c r="E50" s="755"/>
      <c r="F50" s="755"/>
      <c r="G50" s="755"/>
      <c r="H50" s="755"/>
      <c r="I50" s="755"/>
      <c r="J50" s="755"/>
      <c r="K50" s="755"/>
      <c r="L50" s="755"/>
      <c r="M50" s="755"/>
      <c r="N50" s="755"/>
      <c r="O50" s="755"/>
      <c r="P50" s="755"/>
      <c r="Q50" s="636"/>
      <c r="R50" s="117"/>
      <c r="S50" s="117"/>
      <c r="IT50" s="117"/>
      <c r="IV50"/>
    </row>
    <row r="51" spans="1:17" ht="12.75">
      <c r="A51" s="633" t="s">
        <v>838</v>
      </c>
      <c r="B51" s="755" t="s">
        <v>67</v>
      </c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636"/>
    </row>
    <row r="52" spans="1:17" ht="12.75">
      <c r="A52" s="633" t="s">
        <v>840</v>
      </c>
      <c r="B52" s="755" t="s">
        <v>68</v>
      </c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  <c r="Q52" s="636"/>
    </row>
    <row r="53" spans="1:17" ht="12.75">
      <c r="A53" s="633" t="s">
        <v>842</v>
      </c>
      <c r="B53" s="755" t="s">
        <v>69</v>
      </c>
      <c r="C53" s="755"/>
      <c r="D53" s="755"/>
      <c r="E53" s="755"/>
      <c r="F53" s="755"/>
      <c r="G53" s="755"/>
      <c r="H53" s="755"/>
      <c r="I53" s="755"/>
      <c r="J53" s="755"/>
      <c r="K53" s="755"/>
      <c r="L53" s="755"/>
      <c r="M53" s="755"/>
      <c r="N53" s="755"/>
      <c r="O53" s="755"/>
      <c r="P53" s="755"/>
      <c r="Q53" s="636"/>
    </row>
    <row r="54" spans="1:17" ht="12.75">
      <c r="A54" s="633" t="s">
        <v>849</v>
      </c>
      <c r="B54" s="755" t="s">
        <v>70</v>
      </c>
      <c r="C54" s="755"/>
      <c r="D54" s="755"/>
      <c r="E54" s="755"/>
      <c r="F54" s="755"/>
      <c r="G54" s="755"/>
      <c r="H54" s="755"/>
      <c r="I54" s="755"/>
      <c r="J54" s="755"/>
      <c r="K54" s="755"/>
      <c r="L54" s="755"/>
      <c r="M54" s="755"/>
      <c r="N54" s="755"/>
      <c r="O54" s="755"/>
      <c r="P54" s="755"/>
      <c r="Q54" s="636"/>
    </row>
    <row r="55" spans="1:17" ht="21.75" customHeight="1">
      <c r="A55" s="633" t="s">
        <v>851</v>
      </c>
      <c r="B55" s="755" t="s">
        <v>71</v>
      </c>
      <c r="C55" s="755"/>
      <c r="D55" s="755"/>
      <c r="E55" s="755"/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636"/>
    </row>
    <row r="56" spans="1:17" ht="12.75">
      <c r="A56" s="633" t="s">
        <v>853</v>
      </c>
      <c r="B56" s="755" t="s">
        <v>72</v>
      </c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755"/>
      <c r="Q56" s="636"/>
    </row>
    <row r="57" spans="1:17" ht="12.75">
      <c r="A57" s="633" t="s">
        <v>855</v>
      </c>
      <c r="B57" s="755" t="s">
        <v>73</v>
      </c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636"/>
    </row>
    <row r="58" spans="1:17" ht="12.75">
      <c r="A58" s="633" t="s">
        <v>857</v>
      </c>
      <c r="B58" s="755" t="s">
        <v>74</v>
      </c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636"/>
    </row>
    <row r="59" spans="1:17" ht="12.75">
      <c r="A59" s="633" t="s">
        <v>859</v>
      </c>
      <c r="B59" s="755" t="s">
        <v>75</v>
      </c>
      <c r="C59" s="755"/>
      <c r="D59" s="755"/>
      <c r="E59" s="755"/>
      <c r="F59" s="755"/>
      <c r="G59" s="755"/>
      <c r="H59" s="755"/>
      <c r="I59" s="755"/>
      <c r="J59" s="755"/>
      <c r="K59" s="755"/>
      <c r="L59" s="755"/>
      <c r="M59" s="755"/>
      <c r="N59" s="755"/>
      <c r="O59" s="755"/>
      <c r="P59" s="755"/>
      <c r="Q59" s="636"/>
    </row>
    <row r="60" spans="1:17" ht="12.75">
      <c r="A60" s="633" t="s">
        <v>861</v>
      </c>
      <c r="B60" s="755" t="s">
        <v>76</v>
      </c>
      <c r="C60" s="755"/>
      <c r="D60" s="755"/>
      <c r="E60" s="755"/>
      <c r="F60" s="755"/>
      <c r="G60" s="755"/>
      <c r="H60" s="755"/>
      <c r="I60" s="755"/>
      <c r="J60" s="755"/>
      <c r="K60" s="755"/>
      <c r="L60" s="755"/>
      <c r="M60" s="755"/>
      <c r="N60" s="755"/>
      <c r="O60" s="755"/>
      <c r="P60" s="755"/>
      <c r="Q60" s="636"/>
    </row>
    <row r="61" spans="1:17" ht="12.75">
      <c r="A61" s="633" t="s">
        <v>863</v>
      </c>
      <c r="B61" s="755" t="s">
        <v>1392</v>
      </c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636"/>
    </row>
    <row r="62" spans="1:17" ht="12.75">
      <c r="A62" s="633" t="s">
        <v>865</v>
      </c>
      <c r="B62" s="755" t="s">
        <v>77</v>
      </c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636"/>
    </row>
    <row r="63" spans="1:17" ht="12.75">
      <c r="A63" s="633" t="s">
        <v>867</v>
      </c>
      <c r="B63" s="755" t="s">
        <v>78</v>
      </c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  <c r="Q63" s="636"/>
    </row>
    <row r="64" spans="1:17" ht="12.75">
      <c r="A64" s="633" t="s">
        <v>869</v>
      </c>
      <c r="B64" s="755" t="s">
        <v>79</v>
      </c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636"/>
    </row>
    <row r="65" spans="1:19" ht="12.75">
      <c r="A65" s="633" t="s">
        <v>871</v>
      </c>
      <c r="B65" s="777" t="s">
        <v>1305</v>
      </c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638"/>
      <c r="R65" s="639"/>
      <c r="S65" s="205"/>
    </row>
    <row r="66" spans="1:17" ht="12.75">
      <c r="A66" s="633" t="s">
        <v>873</v>
      </c>
      <c r="B66" s="755" t="s">
        <v>80</v>
      </c>
      <c r="C66" s="755"/>
      <c r="D66" s="755"/>
      <c r="E66" s="755"/>
      <c r="F66" s="755"/>
      <c r="G66" s="755"/>
      <c r="H66" s="755"/>
      <c r="I66" s="755"/>
      <c r="J66" s="755"/>
      <c r="K66" s="755"/>
      <c r="L66" s="755"/>
      <c r="M66" s="755"/>
      <c r="N66" s="755"/>
      <c r="O66" s="755"/>
      <c r="P66" s="755"/>
      <c r="Q66" s="640"/>
    </row>
    <row r="67" spans="1:17" ht="12.75">
      <c r="A67" s="633" t="s">
        <v>875</v>
      </c>
      <c r="B67" s="756" t="s">
        <v>77</v>
      </c>
      <c r="C67" s="756"/>
      <c r="D67" s="756"/>
      <c r="E67" s="756"/>
      <c r="F67" s="756"/>
      <c r="G67" s="756"/>
      <c r="H67" s="756"/>
      <c r="I67" s="756"/>
      <c r="J67" s="756"/>
      <c r="K67" s="756"/>
      <c r="L67" s="756"/>
      <c r="M67" s="756"/>
      <c r="N67" s="756"/>
      <c r="O67" s="756"/>
      <c r="P67" s="756"/>
      <c r="Q67" s="192"/>
    </row>
    <row r="68" spans="1:17" ht="12.75">
      <c r="A68" s="633" t="s">
        <v>877</v>
      </c>
      <c r="B68" s="755" t="s">
        <v>78</v>
      </c>
      <c r="C68" s="755"/>
      <c r="D68" s="755"/>
      <c r="E68" s="755"/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  <c r="Q68" s="636"/>
    </row>
    <row r="69" spans="1:17" ht="12.75">
      <c r="A69" s="633" t="s">
        <v>879</v>
      </c>
      <c r="B69" s="755" t="s">
        <v>79</v>
      </c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636"/>
    </row>
    <row r="70" spans="1:17" ht="12.75">
      <c r="A70" s="633" t="s">
        <v>881</v>
      </c>
      <c r="B70" s="755" t="s">
        <v>1305</v>
      </c>
      <c r="C70" s="755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638"/>
    </row>
    <row r="71" spans="1:17" ht="12.75">
      <c r="A71" s="633" t="s">
        <v>883</v>
      </c>
      <c r="B71" s="755" t="s">
        <v>81</v>
      </c>
      <c r="C71" s="755"/>
      <c r="D71" s="755"/>
      <c r="E71" s="755"/>
      <c r="F71" s="755"/>
      <c r="G71" s="755"/>
      <c r="H71" s="755"/>
      <c r="I71" s="755"/>
      <c r="J71" s="755"/>
      <c r="K71" s="755"/>
      <c r="L71" s="755"/>
      <c r="M71" s="755"/>
      <c r="N71" s="755"/>
      <c r="O71" s="755"/>
      <c r="P71" s="755"/>
      <c r="Q71" s="638"/>
    </row>
    <row r="72" spans="1:17" ht="22.5">
      <c r="A72" s="641"/>
      <c r="B72" s="707" t="s">
        <v>82</v>
      </c>
      <c r="C72" s="707"/>
      <c r="D72" s="707"/>
      <c r="E72" s="707"/>
      <c r="F72" s="707"/>
      <c r="G72" s="707"/>
      <c r="H72" s="707"/>
      <c r="I72" s="707"/>
      <c r="J72" s="707"/>
      <c r="K72" s="707"/>
      <c r="L72" s="707"/>
      <c r="M72" s="707"/>
      <c r="N72" s="707"/>
      <c r="O72" s="707"/>
      <c r="P72" s="707"/>
      <c r="Q72" s="642" t="s">
        <v>1038</v>
      </c>
    </row>
    <row r="73" spans="1:17" ht="12.75">
      <c r="A73" s="421" t="s">
        <v>885</v>
      </c>
      <c r="B73" s="755" t="s">
        <v>83</v>
      </c>
      <c r="C73" s="755"/>
      <c r="D73" s="755"/>
      <c r="E73" s="755"/>
      <c r="F73" s="755"/>
      <c r="G73" s="755"/>
      <c r="H73" s="755"/>
      <c r="I73" s="755"/>
      <c r="J73" s="755"/>
      <c r="K73" s="755"/>
      <c r="L73" s="755"/>
      <c r="M73" s="755"/>
      <c r="N73" s="755"/>
      <c r="O73" s="755"/>
      <c r="P73" s="755"/>
      <c r="Q73" s="636"/>
    </row>
    <row r="74" spans="1:17" ht="12.75">
      <c r="A74" s="421" t="s">
        <v>887</v>
      </c>
      <c r="B74" s="755" t="s">
        <v>84</v>
      </c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636"/>
    </row>
    <row r="75" spans="1:17" ht="12.75">
      <c r="A75" s="421" t="s">
        <v>889</v>
      </c>
      <c r="B75" s="755" t="s">
        <v>85</v>
      </c>
      <c r="C75" s="755"/>
      <c r="D75" s="755"/>
      <c r="E75" s="755"/>
      <c r="F75" s="755"/>
      <c r="G75" s="755"/>
      <c r="H75" s="755"/>
      <c r="I75" s="755"/>
      <c r="J75" s="755"/>
      <c r="K75" s="755"/>
      <c r="L75" s="755"/>
      <c r="M75" s="755"/>
      <c r="N75" s="755"/>
      <c r="O75" s="755"/>
      <c r="P75" s="755"/>
      <c r="Q75" s="636"/>
    </row>
    <row r="76" spans="1:17" ht="12.75">
      <c r="A76" s="421" t="s">
        <v>891</v>
      </c>
      <c r="B76" s="755" t="s">
        <v>86</v>
      </c>
      <c r="C76" s="755"/>
      <c r="D76" s="755"/>
      <c r="E76" s="755"/>
      <c r="F76" s="755"/>
      <c r="G76" s="755"/>
      <c r="H76" s="755"/>
      <c r="I76" s="755"/>
      <c r="J76" s="755"/>
      <c r="K76" s="755"/>
      <c r="L76" s="755"/>
      <c r="M76" s="755"/>
      <c r="N76" s="755"/>
      <c r="O76" s="755"/>
      <c r="P76" s="755"/>
      <c r="Q76" s="638"/>
    </row>
    <row r="77" spans="1:17" ht="12.75">
      <c r="A77" s="421" t="s">
        <v>893</v>
      </c>
      <c r="B77" s="755" t="s">
        <v>87</v>
      </c>
      <c r="C77" s="755"/>
      <c r="D77" s="755"/>
      <c r="E77" s="755"/>
      <c r="F77" s="755"/>
      <c r="G77" s="755"/>
      <c r="H77" s="755"/>
      <c r="I77" s="755"/>
      <c r="J77" s="755"/>
      <c r="K77" s="755"/>
      <c r="L77" s="755"/>
      <c r="M77" s="755"/>
      <c r="N77" s="755"/>
      <c r="O77" s="755"/>
      <c r="P77" s="755"/>
      <c r="Q77" s="638"/>
    </row>
    <row r="78" spans="1:17" ht="12.75">
      <c r="A78" s="421" t="s">
        <v>895</v>
      </c>
      <c r="B78" s="755" t="s">
        <v>88</v>
      </c>
      <c r="C78" s="755"/>
      <c r="D78" s="755"/>
      <c r="E78" s="755"/>
      <c r="F78" s="755"/>
      <c r="G78" s="755"/>
      <c r="H78" s="755"/>
      <c r="I78" s="755"/>
      <c r="J78" s="755"/>
      <c r="K78" s="755"/>
      <c r="L78" s="755"/>
      <c r="M78" s="755"/>
      <c r="N78" s="755"/>
      <c r="O78" s="755"/>
      <c r="P78" s="755"/>
      <c r="Q78" s="636"/>
    </row>
    <row r="79" spans="1:17" ht="12.75">
      <c r="A79" s="421" t="s">
        <v>897</v>
      </c>
      <c r="B79" s="755" t="s">
        <v>89</v>
      </c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636"/>
    </row>
    <row r="80" spans="1:17" ht="12.75">
      <c r="A80" s="421" t="s">
        <v>899</v>
      </c>
      <c r="B80" s="755" t="s">
        <v>90</v>
      </c>
      <c r="C80" s="755"/>
      <c r="D80" s="755"/>
      <c r="E80" s="755"/>
      <c r="F80" s="755"/>
      <c r="G80" s="755"/>
      <c r="H80" s="755"/>
      <c r="I80" s="755"/>
      <c r="J80" s="755"/>
      <c r="K80" s="755"/>
      <c r="L80" s="755"/>
      <c r="M80" s="755"/>
      <c r="N80" s="755"/>
      <c r="O80" s="755"/>
      <c r="P80" s="755"/>
      <c r="Q80" s="636"/>
    </row>
    <row r="81" spans="1:17" ht="12.75">
      <c r="A81" s="421" t="s">
        <v>901</v>
      </c>
      <c r="B81" s="755" t="s">
        <v>91</v>
      </c>
      <c r="C81" s="755"/>
      <c r="D81" s="755"/>
      <c r="E81" s="755"/>
      <c r="F81" s="755"/>
      <c r="G81" s="755"/>
      <c r="H81" s="755"/>
      <c r="I81" s="755"/>
      <c r="J81" s="755"/>
      <c r="K81" s="755"/>
      <c r="L81" s="755"/>
      <c r="M81" s="755"/>
      <c r="N81" s="755"/>
      <c r="O81" s="755"/>
      <c r="P81" s="755"/>
      <c r="Q81" s="638"/>
    </row>
    <row r="87" ht="12.75">
      <c r="Q87" s="790" t="s">
        <v>429</v>
      </c>
    </row>
    <row r="88" ht="12.75">
      <c r="O88" s="792" t="s">
        <v>428</v>
      </c>
    </row>
    <row r="108" ht="12.75">
      <c r="T108" s="120"/>
    </row>
    <row r="128" ht="12.75">
      <c r="T128" s="120"/>
    </row>
  </sheetData>
  <mergeCells count="64">
    <mergeCell ref="B78:P78"/>
    <mergeCell ref="B79:P79"/>
    <mergeCell ref="B80:P80"/>
    <mergeCell ref="B81:P81"/>
    <mergeCell ref="B74:P74"/>
    <mergeCell ref="B75:P75"/>
    <mergeCell ref="B76:P76"/>
    <mergeCell ref="B77:P77"/>
    <mergeCell ref="B70:P70"/>
    <mergeCell ref="B71:P71"/>
    <mergeCell ref="B72:P72"/>
    <mergeCell ref="B73:P73"/>
    <mergeCell ref="B66:P66"/>
    <mergeCell ref="B67:P67"/>
    <mergeCell ref="B68:P68"/>
    <mergeCell ref="B69:P69"/>
    <mergeCell ref="B62:P62"/>
    <mergeCell ref="B63:P63"/>
    <mergeCell ref="B64:P64"/>
    <mergeCell ref="B65:P65"/>
    <mergeCell ref="B58:P58"/>
    <mergeCell ref="B59:P59"/>
    <mergeCell ref="B60:P60"/>
    <mergeCell ref="B61:P61"/>
    <mergeCell ref="B54:P54"/>
    <mergeCell ref="B55:P55"/>
    <mergeCell ref="B56:P56"/>
    <mergeCell ref="B57:P57"/>
    <mergeCell ref="B50:P50"/>
    <mergeCell ref="B51:P51"/>
    <mergeCell ref="B52:P52"/>
    <mergeCell ref="B53:P53"/>
    <mergeCell ref="B46:P46"/>
    <mergeCell ref="B47:P47"/>
    <mergeCell ref="B48:P48"/>
    <mergeCell ref="B49:P49"/>
    <mergeCell ref="B42:P42"/>
    <mergeCell ref="B43:P43"/>
    <mergeCell ref="B44:P44"/>
    <mergeCell ref="B45:P45"/>
    <mergeCell ref="B38:P38"/>
    <mergeCell ref="B39:P39"/>
    <mergeCell ref="B40:P40"/>
    <mergeCell ref="B41:P41"/>
    <mergeCell ref="B34:P34"/>
    <mergeCell ref="B35:P35"/>
    <mergeCell ref="B36:P36"/>
    <mergeCell ref="B37:P37"/>
    <mergeCell ref="B30:P30"/>
    <mergeCell ref="B31:P31"/>
    <mergeCell ref="B32:P32"/>
    <mergeCell ref="B33:P33"/>
    <mergeCell ref="B26:P26"/>
    <mergeCell ref="B27:P27"/>
    <mergeCell ref="B28:P28"/>
    <mergeCell ref="B29:P29"/>
    <mergeCell ref="B22:P22"/>
    <mergeCell ref="B23:P23"/>
    <mergeCell ref="B24:P24"/>
    <mergeCell ref="B25:P25"/>
    <mergeCell ref="A5:Q5"/>
    <mergeCell ref="P15:Q15"/>
    <mergeCell ref="P16:Q16"/>
    <mergeCell ref="P17:Q17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7"/>
  <sheetViews>
    <sheetView zoomScale="120" zoomScaleNormal="120" workbookViewId="0" topLeftCell="F96">
      <selection activeCell="N109" sqref="N109"/>
    </sheetView>
  </sheetViews>
  <sheetFormatPr defaultColWidth="9.140625" defaultRowHeight="12.75"/>
  <cols>
    <col min="1" max="1" width="5.00390625" style="1" customWidth="1"/>
    <col min="2" max="2" width="20.7109375" style="1" customWidth="1"/>
    <col min="3" max="3" width="0" style="4" hidden="1" customWidth="1"/>
    <col min="4" max="4" width="9.00390625" style="1" customWidth="1"/>
    <col min="5" max="5" width="6.28125" style="1" customWidth="1"/>
    <col min="6" max="6" width="10.57421875" style="1" customWidth="1"/>
    <col min="7" max="8" width="9.00390625" style="1" customWidth="1"/>
    <col min="9" max="9" width="13.00390625" style="1" customWidth="1"/>
    <col min="10" max="10" width="5.00390625" style="1" customWidth="1"/>
    <col min="11" max="11" width="12.7109375" style="1" customWidth="1"/>
    <col min="12" max="12" width="9.00390625" style="1" customWidth="1"/>
    <col min="13" max="13" width="13.421875" style="1" customWidth="1"/>
    <col min="14" max="14" width="12.57421875" style="1" customWidth="1"/>
    <col min="15" max="15" width="0" style="1" hidden="1" customWidth="1"/>
    <col min="16" max="16" width="0" style="10" hidden="1" customWidth="1"/>
    <col min="17" max="17" width="0" style="1" hidden="1" customWidth="1"/>
    <col min="18" max="16384" width="9.00390625" style="1" customWidth="1"/>
  </cols>
  <sheetData>
    <row r="3" ht="11.25">
      <c r="B3" s="785" t="s">
        <v>421</v>
      </c>
    </row>
    <row r="4" ht="11.25">
      <c r="B4" s="785" t="s">
        <v>422</v>
      </c>
    </row>
    <row r="5" spans="1:16" s="2" customFormat="1" ht="32.25" customHeight="1">
      <c r="A5" s="718" t="s">
        <v>92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P5" s="11"/>
    </row>
    <row r="6" spans="1:14" ht="11.25">
      <c r="A6" s="643"/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</row>
    <row r="7" spans="1:15" ht="33.75">
      <c r="A7" s="15" t="s">
        <v>1313</v>
      </c>
      <c r="B7" s="15" t="s">
        <v>764</v>
      </c>
      <c r="C7" s="15" t="s">
        <v>93</v>
      </c>
      <c r="D7" s="15" t="s">
        <v>500</v>
      </c>
      <c r="E7" s="15" t="s">
        <v>1043</v>
      </c>
      <c r="F7" s="644" t="s">
        <v>94</v>
      </c>
      <c r="G7" s="15" t="s">
        <v>1317</v>
      </c>
      <c r="H7" s="15" t="s">
        <v>772</v>
      </c>
      <c r="I7" s="15" t="s">
        <v>773</v>
      </c>
      <c r="J7" s="15" t="s">
        <v>1047</v>
      </c>
      <c r="K7" s="15" t="s">
        <v>775</v>
      </c>
      <c r="L7" s="15" t="s">
        <v>776</v>
      </c>
      <c r="M7" s="18" t="s">
        <v>777</v>
      </c>
      <c r="N7" s="18" t="s">
        <v>778</v>
      </c>
      <c r="O7" s="1" t="s">
        <v>95</v>
      </c>
    </row>
    <row r="8" spans="1:16" ht="11.25">
      <c r="A8" s="110" t="s">
        <v>780</v>
      </c>
      <c r="B8" s="52" t="s">
        <v>96</v>
      </c>
      <c r="C8" s="31">
        <v>48</v>
      </c>
      <c r="D8" s="25">
        <v>11500</v>
      </c>
      <c r="E8" s="239" t="s">
        <v>1319</v>
      </c>
      <c r="F8" s="233"/>
      <c r="G8" s="240"/>
      <c r="H8" s="101"/>
      <c r="I8" s="101"/>
      <c r="J8" s="102"/>
      <c r="K8" s="101"/>
      <c r="L8" s="103"/>
      <c r="M8" s="104"/>
      <c r="N8" s="104"/>
      <c r="O8" s="1">
        <v>68</v>
      </c>
      <c r="P8" s="10">
        <f aca="true" t="shared" si="0" ref="P8:P39">O8/17*24</f>
        <v>96</v>
      </c>
    </row>
    <row r="9" spans="1:16" ht="11.25">
      <c r="A9" s="110" t="s">
        <v>783</v>
      </c>
      <c r="B9" s="237" t="s">
        <v>97</v>
      </c>
      <c r="C9" s="31">
        <v>54</v>
      </c>
      <c r="D9" s="25">
        <v>13000</v>
      </c>
      <c r="E9" s="239" t="s">
        <v>1319</v>
      </c>
      <c r="F9" s="233"/>
      <c r="G9" s="240"/>
      <c r="H9" s="101"/>
      <c r="I9" s="101"/>
      <c r="J9" s="102"/>
      <c r="K9" s="101"/>
      <c r="L9" s="103"/>
      <c r="M9" s="104"/>
      <c r="N9" s="104"/>
      <c r="O9" s="1">
        <v>77</v>
      </c>
      <c r="P9" s="10">
        <f t="shared" si="0"/>
        <v>108.70588235294117</v>
      </c>
    </row>
    <row r="10" spans="1:16" ht="11.25">
      <c r="A10" s="110" t="s">
        <v>785</v>
      </c>
      <c r="B10" s="237" t="s">
        <v>98</v>
      </c>
      <c r="C10" s="31">
        <v>34</v>
      </c>
      <c r="D10" s="25">
        <v>8000</v>
      </c>
      <c r="E10" s="239" t="s">
        <v>1319</v>
      </c>
      <c r="F10" s="233"/>
      <c r="G10" s="240"/>
      <c r="H10" s="101"/>
      <c r="I10" s="101"/>
      <c r="J10" s="102"/>
      <c r="K10" s="101"/>
      <c r="L10" s="103"/>
      <c r="M10" s="104"/>
      <c r="N10" s="104"/>
      <c r="O10" s="1">
        <v>48</v>
      </c>
      <c r="P10" s="10">
        <f t="shared" si="0"/>
        <v>67.76470588235294</v>
      </c>
    </row>
    <row r="11" spans="1:16" ht="11.25">
      <c r="A11" s="110" t="s">
        <v>787</v>
      </c>
      <c r="B11" s="237" t="s">
        <v>99</v>
      </c>
      <c r="C11" s="31">
        <v>42</v>
      </c>
      <c r="D11" s="25">
        <v>10800</v>
      </c>
      <c r="E11" s="239" t="s">
        <v>1319</v>
      </c>
      <c r="F11" s="233"/>
      <c r="G11" s="240"/>
      <c r="H11" s="101"/>
      <c r="I11" s="101"/>
      <c r="J11" s="102"/>
      <c r="K11" s="101"/>
      <c r="L11" s="103"/>
      <c r="M11" s="104"/>
      <c r="N11" s="104"/>
      <c r="O11" s="1">
        <v>60</v>
      </c>
      <c r="P11" s="10">
        <f t="shared" si="0"/>
        <v>84.70588235294117</v>
      </c>
    </row>
    <row r="12" spans="1:16" ht="16.5" customHeight="1">
      <c r="A12" s="110" t="s">
        <v>789</v>
      </c>
      <c r="B12" s="52" t="s">
        <v>100</v>
      </c>
      <c r="C12" s="31">
        <v>18</v>
      </c>
      <c r="D12" s="25">
        <v>1700</v>
      </c>
      <c r="E12" s="239" t="s">
        <v>1319</v>
      </c>
      <c r="F12" s="233"/>
      <c r="G12" s="240"/>
      <c r="H12" s="101"/>
      <c r="I12" s="101"/>
      <c r="J12" s="102"/>
      <c r="K12" s="101"/>
      <c r="L12" s="103"/>
      <c r="M12" s="104"/>
      <c r="N12" s="104"/>
      <c r="O12" s="1">
        <v>25</v>
      </c>
      <c r="P12" s="10">
        <f t="shared" si="0"/>
        <v>35.294117647058826</v>
      </c>
    </row>
    <row r="13" spans="1:16" ht="12" customHeight="1">
      <c r="A13" s="110" t="s">
        <v>791</v>
      </c>
      <c r="B13" s="52" t="s">
        <v>101</v>
      </c>
      <c r="C13" s="31">
        <v>18</v>
      </c>
      <c r="D13" s="25">
        <v>1700</v>
      </c>
      <c r="E13" s="239" t="s">
        <v>1319</v>
      </c>
      <c r="F13" s="233"/>
      <c r="G13" s="240"/>
      <c r="H13" s="101"/>
      <c r="I13" s="101"/>
      <c r="J13" s="102"/>
      <c r="K13" s="101"/>
      <c r="L13" s="103"/>
      <c r="M13" s="104"/>
      <c r="N13" s="104"/>
      <c r="O13" s="1">
        <v>25</v>
      </c>
      <c r="P13" s="10">
        <f t="shared" si="0"/>
        <v>35.294117647058826</v>
      </c>
    </row>
    <row r="14" spans="1:16" ht="11.25">
      <c r="A14" s="110" t="s">
        <v>794</v>
      </c>
      <c r="B14" s="52" t="s">
        <v>102</v>
      </c>
      <c r="C14" s="31">
        <v>50</v>
      </c>
      <c r="D14" s="25">
        <v>4800</v>
      </c>
      <c r="E14" s="239" t="s">
        <v>1319</v>
      </c>
      <c r="F14" s="233"/>
      <c r="G14" s="240"/>
      <c r="H14" s="101"/>
      <c r="I14" s="101"/>
      <c r="J14" s="102"/>
      <c r="K14" s="101"/>
      <c r="L14" s="103"/>
      <c r="M14" s="104"/>
      <c r="N14" s="104"/>
      <c r="O14" s="1">
        <v>72</v>
      </c>
      <c r="P14" s="10">
        <f t="shared" si="0"/>
        <v>101.64705882352942</v>
      </c>
    </row>
    <row r="15" spans="1:16" ht="11.25">
      <c r="A15" s="110" t="s">
        <v>796</v>
      </c>
      <c r="B15" s="52" t="s">
        <v>1203</v>
      </c>
      <c r="C15" s="31">
        <v>25</v>
      </c>
      <c r="D15" s="25">
        <v>10000</v>
      </c>
      <c r="E15" s="239" t="s">
        <v>1319</v>
      </c>
      <c r="F15" s="233"/>
      <c r="G15" s="240"/>
      <c r="H15" s="101"/>
      <c r="I15" s="101"/>
      <c r="J15" s="102"/>
      <c r="K15" s="101"/>
      <c r="L15" s="103"/>
      <c r="M15" s="104"/>
      <c r="N15" s="104"/>
      <c r="O15" s="1">
        <v>36</v>
      </c>
      <c r="P15" s="10">
        <f t="shared" si="0"/>
        <v>50.82352941176471</v>
      </c>
    </row>
    <row r="16" spans="1:16" ht="22.5">
      <c r="A16" s="110" t="s">
        <v>798</v>
      </c>
      <c r="B16" s="52" t="s">
        <v>103</v>
      </c>
      <c r="C16" s="31">
        <v>25</v>
      </c>
      <c r="D16" s="25">
        <v>4140</v>
      </c>
      <c r="E16" s="239" t="s">
        <v>1319</v>
      </c>
      <c r="F16" s="233"/>
      <c r="G16" s="240"/>
      <c r="H16" s="101"/>
      <c r="I16" s="101"/>
      <c r="J16" s="102"/>
      <c r="K16" s="101"/>
      <c r="L16" s="103"/>
      <c r="M16" s="104"/>
      <c r="N16" s="104"/>
      <c r="O16" s="1">
        <v>35</v>
      </c>
      <c r="P16" s="10">
        <f t="shared" si="0"/>
        <v>49.41176470588235</v>
      </c>
    </row>
    <row r="17" spans="1:16" ht="11.25">
      <c r="A17" s="110" t="s">
        <v>800</v>
      </c>
      <c r="B17" s="52" t="s">
        <v>104</v>
      </c>
      <c r="C17" s="31">
        <v>16</v>
      </c>
      <c r="D17" s="25">
        <v>1500</v>
      </c>
      <c r="E17" s="239" t="s">
        <v>1319</v>
      </c>
      <c r="F17" s="233"/>
      <c r="G17" s="240"/>
      <c r="H17" s="101"/>
      <c r="I17" s="101"/>
      <c r="J17" s="102"/>
      <c r="K17" s="101"/>
      <c r="L17" s="103"/>
      <c r="M17" s="104"/>
      <c r="N17" s="104"/>
      <c r="O17" s="1">
        <v>22</v>
      </c>
      <c r="P17" s="10">
        <f t="shared" si="0"/>
        <v>31.058823529411768</v>
      </c>
    </row>
    <row r="18" spans="1:16" ht="11.25">
      <c r="A18" s="110" t="s">
        <v>802</v>
      </c>
      <c r="B18" s="52" t="s">
        <v>105</v>
      </c>
      <c r="C18" s="31">
        <v>25</v>
      </c>
      <c r="D18" s="25">
        <v>2400</v>
      </c>
      <c r="E18" s="239" t="s">
        <v>1319</v>
      </c>
      <c r="F18" s="233"/>
      <c r="G18" s="240"/>
      <c r="H18" s="101"/>
      <c r="I18" s="101"/>
      <c r="J18" s="102"/>
      <c r="K18" s="101"/>
      <c r="L18" s="103"/>
      <c r="M18" s="104"/>
      <c r="N18" s="104"/>
      <c r="O18" s="1">
        <v>36</v>
      </c>
      <c r="P18" s="10">
        <f t="shared" si="0"/>
        <v>50.82352941176471</v>
      </c>
    </row>
    <row r="19" spans="1:16" ht="11.25">
      <c r="A19" s="110" t="s">
        <v>804</v>
      </c>
      <c r="B19" s="52" t="s">
        <v>106</v>
      </c>
      <c r="C19" s="31">
        <v>14</v>
      </c>
      <c r="D19" s="25">
        <v>1400</v>
      </c>
      <c r="E19" s="239" t="s">
        <v>1319</v>
      </c>
      <c r="F19" s="233"/>
      <c r="G19" s="240"/>
      <c r="H19" s="101"/>
      <c r="I19" s="101"/>
      <c r="J19" s="102"/>
      <c r="K19" s="101"/>
      <c r="L19" s="103"/>
      <c r="M19" s="104"/>
      <c r="N19" s="104"/>
      <c r="O19" s="1">
        <v>20</v>
      </c>
      <c r="P19" s="10">
        <f t="shared" si="0"/>
        <v>28.235294117647058</v>
      </c>
    </row>
    <row r="20" spans="1:16" ht="11.25">
      <c r="A20" s="110" t="s">
        <v>806</v>
      </c>
      <c r="B20" s="52" t="s">
        <v>107</v>
      </c>
      <c r="C20" s="31">
        <v>12</v>
      </c>
      <c r="D20" s="25">
        <v>1200</v>
      </c>
      <c r="E20" s="239" t="s">
        <v>1319</v>
      </c>
      <c r="F20" s="233"/>
      <c r="G20" s="240"/>
      <c r="H20" s="101"/>
      <c r="I20" s="101"/>
      <c r="J20" s="102"/>
      <c r="K20" s="101"/>
      <c r="L20" s="103"/>
      <c r="M20" s="104"/>
      <c r="N20" s="104"/>
      <c r="O20" s="1">
        <v>17</v>
      </c>
      <c r="P20" s="10">
        <f t="shared" si="0"/>
        <v>24</v>
      </c>
    </row>
    <row r="21" spans="1:16" ht="13.5" customHeight="1">
      <c r="A21" s="110" t="s">
        <v>808</v>
      </c>
      <c r="B21" s="52" t="s">
        <v>108</v>
      </c>
      <c r="C21" s="31">
        <v>15</v>
      </c>
      <c r="D21" s="25">
        <v>1400</v>
      </c>
      <c r="E21" s="239" t="s">
        <v>1319</v>
      </c>
      <c r="F21" s="233"/>
      <c r="G21" s="240"/>
      <c r="H21" s="101"/>
      <c r="I21" s="101"/>
      <c r="J21" s="102"/>
      <c r="K21" s="101"/>
      <c r="L21" s="103"/>
      <c r="M21" s="104"/>
      <c r="N21" s="104"/>
      <c r="O21" s="1">
        <v>21</v>
      </c>
      <c r="P21" s="10">
        <f t="shared" si="0"/>
        <v>29.647058823529413</v>
      </c>
    </row>
    <row r="22" spans="1:16" ht="11.25">
      <c r="A22" s="110" t="s">
        <v>810</v>
      </c>
      <c r="B22" s="52" t="s">
        <v>109</v>
      </c>
      <c r="C22" s="31">
        <v>37</v>
      </c>
      <c r="D22" s="25">
        <v>8640</v>
      </c>
      <c r="E22" s="239" t="s">
        <v>1319</v>
      </c>
      <c r="F22" s="233"/>
      <c r="G22" s="240"/>
      <c r="H22" s="101"/>
      <c r="I22" s="101"/>
      <c r="J22" s="102"/>
      <c r="K22" s="101"/>
      <c r="L22" s="103"/>
      <c r="M22" s="104"/>
      <c r="N22" s="104"/>
      <c r="O22" s="1">
        <v>53</v>
      </c>
      <c r="P22" s="10">
        <f t="shared" si="0"/>
        <v>74.82352941176471</v>
      </c>
    </row>
    <row r="23" spans="1:16" ht="11.25">
      <c r="A23" s="110" t="s">
        <v>812</v>
      </c>
      <c r="B23" s="237" t="s">
        <v>110</v>
      </c>
      <c r="C23" s="31">
        <v>3</v>
      </c>
      <c r="D23" s="25">
        <v>80</v>
      </c>
      <c r="E23" s="239" t="s">
        <v>1319</v>
      </c>
      <c r="F23" s="233"/>
      <c r="G23" s="240"/>
      <c r="H23" s="101"/>
      <c r="I23" s="101"/>
      <c r="J23" s="102"/>
      <c r="K23" s="101"/>
      <c r="L23" s="103"/>
      <c r="M23" s="104"/>
      <c r="N23" s="104"/>
      <c r="O23" s="1">
        <v>2</v>
      </c>
      <c r="P23" s="10">
        <f t="shared" si="0"/>
        <v>2.8235294117647056</v>
      </c>
    </row>
    <row r="24" spans="1:16" ht="11.25">
      <c r="A24" s="110" t="s">
        <v>814</v>
      </c>
      <c r="B24" s="237" t="s">
        <v>111</v>
      </c>
      <c r="C24" s="31">
        <v>3</v>
      </c>
      <c r="D24" s="25">
        <v>80</v>
      </c>
      <c r="E24" s="239" t="s">
        <v>1319</v>
      </c>
      <c r="F24" s="233"/>
      <c r="G24" s="240"/>
      <c r="H24" s="101"/>
      <c r="I24" s="101"/>
      <c r="J24" s="102"/>
      <c r="K24" s="101"/>
      <c r="L24" s="31"/>
      <c r="M24" s="104"/>
      <c r="N24" s="104"/>
      <c r="O24" s="1">
        <v>1</v>
      </c>
      <c r="P24" s="10">
        <f t="shared" si="0"/>
        <v>1.4117647058823528</v>
      </c>
    </row>
    <row r="25" spans="1:16" ht="11.25">
      <c r="A25" s="110" t="s">
        <v>816</v>
      </c>
      <c r="B25" s="52" t="s">
        <v>112</v>
      </c>
      <c r="C25" s="31">
        <v>35</v>
      </c>
      <c r="D25" s="25">
        <v>2800</v>
      </c>
      <c r="E25" s="239" t="s">
        <v>1319</v>
      </c>
      <c r="F25" s="233"/>
      <c r="G25" s="240"/>
      <c r="H25" s="101"/>
      <c r="I25" s="101"/>
      <c r="J25" s="102"/>
      <c r="K25" s="101"/>
      <c r="L25" s="103"/>
      <c r="M25" s="104"/>
      <c r="N25" s="104"/>
      <c r="O25" s="1">
        <v>41</v>
      </c>
      <c r="P25" s="10">
        <f t="shared" si="0"/>
        <v>57.882352941176464</v>
      </c>
    </row>
    <row r="26" spans="1:16" ht="11.25">
      <c r="A26" s="110" t="s">
        <v>818</v>
      </c>
      <c r="B26" s="52" t="s">
        <v>113</v>
      </c>
      <c r="C26" s="31">
        <v>40</v>
      </c>
      <c r="D26" s="25">
        <v>3400</v>
      </c>
      <c r="E26" s="239" t="s">
        <v>1319</v>
      </c>
      <c r="F26" s="233"/>
      <c r="G26" s="240"/>
      <c r="H26" s="101"/>
      <c r="I26" s="101"/>
      <c r="J26" s="102"/>
      <c r="K26" s="101"/>
      <c r="L26" s="103"/>
      <c r="M26" s="104"/>
      <c r="N26" s="104"/>
      <c r="O26" s="1">
        <v>50</v>
      </c>
      <c r="P26" s="10">
        <f t="shared" si="0"/>
        <v>70.58823529411765</v>
      </c>
    </row>
    <row r="27" spans="1:16" ht="11.25">
      <c r="A27" s="110" t="s">
        <v>820</v>
      </c>
      <c r="B27" s="52" t="s">
        <v>114</v>
      </c>
      <c r="C27" s="31">
        <v>10</v>
      </c>
      <c r="D27" s="25">
        <v>2000</v>
      </c>
      <c r="E27" s="239" t="s">
        <v>1319</v>
      </c>
      <c r="F27" s="233"/>
      <c r="G27" s="240"/>
      <c r="H27" s="101"/>
      <c r="I27" s="101"/>
      <c r="J27" s="102"/>
      <c r="K27" s="101"/>
      <c r="L27" s="103"/>
      <c r="M27" s="104"/>
      <c r="N27" s="104"/>
      <c r="O27" s="1">
        <v>14</v>
      </c>
      <c r="P27" s="10">
        <f t="shared" si="0"/>
        <v>19.764705882352942</v>
      </c>
    </row>
    <row r="28" spans="1:16" ht="11.25">
      <c r="A28" s="110" t="s">
        <v>822</v>
      </c>
      <c r="B28" s="341" t="s">
        <v>115</v>
      </c>
      <c r="C28" s="62">
        <v>13</v>
      </c>
      <c r="D28" s="62">
        <v>2400</v>
      </c>
      <c r="E28" s="239" t="s">
        <v>1319</v>
      </c>
      <c r="F28" s="233"/>
      <c r="G28" s="240"/>
      <c r="H28" s="101"/>
      <c r="I28" s="101"/>
      <c r="J28" s="102"/>
      <c r="K28" s="101"/>
      <c r="L28" s="103"/>
      <c r="M28" s="104"/>
      <c r="N28" s="104"/>
      <c r="O28" s="1">
        <v>18</v>
      </c>
      <c r="P28" s="10">
        <f t="shared" si="0"/>
        <v>25.411764705882355</v>
      </c>
    </row>
    <row r="29" spans="1:16" ht="11.25">
      <c r="A29" s="110" t="s">
        <v>824</v>
      </c>
      <c r="B29" s="52" t="s">
        <v>116</v>
      </c>
      <c r="C29" s="31">
        <v>3</v>
      </c>
      <c r="D29" s="25">
        <v>80</v>
      </c>
      <c r="E29" s="239" t="s">
        <v>1319</v>
      </c>
      <c r="F29" s="233"/>
      <c r="G29" s="240"/>
      <c r="H29" s="101"/>
      <c r="I29" s="101"/>
      <c r="J29" s="102"/>
      <c r="K29" s="101"/>
      <c r="L29" s="103"/>
      <c r="M29" s="104"/>
      <c r="N29" s="104"/>
      <c r="O29" s="1">
        <v>1</v>
      </c>
      <c r="P29" s="10">
        <f t="shared" si="0"/>
        <v>1.4117647058823528</v>
      </c>
    </row>
    <row r="30" spans="1:16" ht="11.25">
      <c r="A30" s="110" t="s">
        <v>826</v>
      </c>
      <c r="B30" s="52" t="s">
        <v>117</v>
      </c>
      <c r="C30" s="31">
        <v>38</v>
      </c>
      <c r="D30" s="25">
        <v>3400</v>
      </c>
      <c r="E30" s="239" t="s">
        <v>1319</v>
      </c>
      <c r="F30" s="233"/>
      <c r="G30" s="240"/>
      <c r="H30" s="101"/>
      <c r="I30" s="101"/>
      <c r="J30" s="102"/>
      <c r="K30" s="101"/>
      <c r="L30" s="103"/>
      <c r="M30" s="104"/>
      <c r="N30" s="104"/>
      <c r="O30" s="1">
        <v>50</v>
      </c>
      <c r="P30" s="10">
        <f t="shared" si="0"/>
        <v>70.58823529411765</v>
      </c>
    </row>
    <row r="31" spans="1:16" ht="11.25">
      <c r="A31" s="110" t="s">
        <v>828</v>
      </c>
      <c r="B31" s="52" t="s">
        <v>118</v>
      </c>
      <c r="C31" s="31">
        <v>10</v>
      </c>
      <c r="D31" s="25">
        <v>1920</v>
      </c>
      <c r="E31" s="239" t="s">
        <v>1319</v>
      </c>
      <c r="F31" s="233"/>
      <c r="G31" s="240"/>
      <c r="H31" s="101"/>
      <c r="I31" s="101"/>
      <c r="J31" s="102"/>
      <c r="K31" s="101"/>
      <c r="L31" s="103"/>
      <c r="M31" s="104"/>
      <c r="N31" s="104"/>
      <c r="O31" s="1">
        <v>12</v>
      </c>
      <c r="P31" s="10">
        <f t="shared" si="0"/>
        <v>16.941176470588236</v>
      </c>
    </row>
    <row r="32" spans="1:16" ht="11.25">
      <c r="A32" s="110" t="s">
        <v>830</v>
      </c>
      <c r="B32" s="52" t="s">
        <v>119</v>
      </c>
      <c r="C32" s="31">
        <v>3</v>
      </c>
      <c r="D32" s="25">
        <v>200</v>
      </c>
      <c r="E32" s="239" t="s">
        <v>1319</v>
      </c>
      <c r="F32" s="233"/>
      <c r="G32" s="240"/>
      <c r="H32" s="101"/>
      <c r="I32" s="101"/>
      <c r="J32" s="102"/>
      <c r="K32" s="101"/>
      <c r="L32" s="103"/>
      <c r="M32" s="104"/>
      <c r="N32" s="104"/>
      <c r="O32" s="1">
        <v>1</v>
      </c>
      <c r="P32" s="10">
        <f t="shared" si="0"/>
        <v>1.4117647058823528</v>
      </c>
    </row>
    <row r="33" spans="1:16" ht="11.25">
      <c r="A33" s="110" t="s">
        <v>832</v>
      </c>
      <c r="B33" s="52" t="s">
        <v>120</v>
      </c>
      <c r="C33" s="31">
        <v>25</v>
      </c>
      <c r="D33" s="25">
        <v>2400</v>
      </c>
      <c r="E33" s="239" t="s">
        <v>1319</v>
      </c>
      <c r="F33" s="233"/>
      <c r="G33" s="240"/>
      <c r="H33" s="101"/>
      <c r="I33" s="101"/>
      <c r="J33" s="102"/>
      <c r="K33" s="101"/>
      <c r="L33" s="103"/>
      <c r="M33" s="104"/>
      <c r="N33" s="104"/>
      <c r="O33" s="1">
        <v>35</v>
      </c>
      <c r="P33" s="10">
        <f t="shared" si="0"/>
        <v>49.41176470588235</v>
      </c>
    </row>
    <row r="34" spans="1:16" ht="11.25">
      <c r="A34" s="110" t="s">
        <v>834</v>
      </c>
      <c r="B34" s="52" t="s">
        <v>121</v>
      </c>
      <c r="C34" s="31">
        <v>2</v>
      </c>
      <c r="D34" s="25">
        <v>100</v>
      </c>
      <c r="E34" s="239" t="s">
        <v>1319</v>
      </c>
      <c r="F34" s="233"/>
      <c r="G34" s="240"/>
      <c r="H34" s="101"/>
      <c r="I34" s="101"/>
      <c r="J34" s="102"/>
      <c r="K34" s="101"/>
      <c r="L34" s="103"/>
      <c r="M34" s="104"/>
      <c r="N34" s="104"/>
      <c r="O34" s="1">
        <v>4</v>
      </c>
      <c r="P34" s="10">
        <f t="shared" si="0"/>
        <v>5.647058823529411</v>
      </c>
    </row>
    <row r="35" spans="1:16" ht="11.25">
      <c r="A35" s="110" t="s">
        <v>836</v>
      </c>
      <c r="B35" s="52" t="s">
        <v>122</v>
      </c>
      <c r="C35" s="31">
        <v>2</v>
      </c>
      <c r="D35" s="25">
        <v>100</v>
      </c>
      <c r="E35" s="239" t="s">
        <v>1319</v>
      </c>
      <c r="F35" s="233"/>
      <c r="G35" s="240"/>
      <c r="H35" s="101"/>
      <c r="I35" s="101"/>
      <c r="J35" s="102"/>
      <c r="K35" s="101"/>
      <c r="L35" s="103"/>
      <c r="M35" s="104"/>
      <c r="N35" s="104"/>
      <c r="O35" s="1">
        <v>7</v>
      </c>
      <c r="P35" s="10">
        <f t="shared" si="0"/>
        <v>9.882352941176471</v>
      </c>
    </row>
    <row r="36" spans="1:16" ht="11.25">
      <c r="A36" s="110" t="s">
        <v>838</v>
      </c>
      <c r="B36" s="52" t="s">
        <v>123</v>
      </c>
      <c r="C36" s="31">
        <v>2</v>
      </c>
      <c r="D36" s="25">
        <v>100</v>
      </c>
      <c r="E36" s="239" t="s">
        <v>1319</v>
      </c>
      <c r="F36" s="233"/>
      <c r="G36" s="240"/>
      <c r="H36" s="101"/>
      <c r="I36" s="101"/>
      <c r="J36" s="102"/>
      <c r="K36" s="101"/>
      <c r="L36" s="103"/>
      <c r="M36" s="104"/>
      <c r="N36" s="104"/>
      <c r="O36" s="1">
        <v>1</v>
      </c>
      <c r="P36" s="10">
        <f t="shared" si="0"/>
        <v>1.4117647058823528</v>
      </c>
    </row>
    <row r="37" spans="1:16" ht="11.25">
      <c r="A37" s="110" t="s">
        <v>840</v>
      </c>
      <c r="B37" s="52" t="s">
        <v>124</v>
      </c>
      <c r="C37" s="31">
        <v>2</v>
      </c>
      <c r="D37" s="25">
        <v>60</v>
      </c>
      <c r="E37" s="239" t="s">
        <v>1319</v>
      </c>
      <c r="F37" s="233"/>
      <c r="G37" s="240"/>
      <c r="H37" s="101"/>
      <c r="I37" s="101"/>
      <c r="J37" s="102"/>
      <c r="K37" s="101"/>
      <c r="L37" s="103"/>
      <c r="M37" s="104"/>
      <c r="N37" s="104"/>
      <c r="O37" s="1">
        <v>1</v>
      </c>
      <c r="P37" s="10">
        <f t="shared" si="0"/>
        <v>1.4117647058823528</v>
      </c>
    </row>
    <row r="38" spans="1:16" ht="11.25">
      <c r="A38" s="110" t="s">
        <v>842</v>
      </c>
      <c r="B38" s="52" t="s">
        <v>125</v>
      </c>
      <c r="C38" s="31">
        <v>4</v>
      </c>
      <c r="D38" s="25">
        <v>800</v>
      </c>
      <c r="E38" s="239" t="s">
        <v>1319</v>
      </c>
      <c r="F38" s="233"/>
      <c r="G38" s="240"/>
      <c r="H38" s="101"/>
      <c r="I38" s="101"/>
      <c r="J38" s="102"/>
      <c r="K38" s="101"/>
      <c r="L38" s="103"/>
      <c r="M38" s="104"/>
      <c r="N38" s="104"/>
      <c r="O38" s="1">
        <v>5</v>
      </c>
      <c r="P38" s="10">
        <f t="shared" si="0"/>
        <v>7.0588235294117645</v>
      </c>
    </row>
    <row r="39" spans="1:16" ht="11.25">
      <c r="A39" s="110" t="s">
        <v>849</v>
      </c>
      <c r="B39" s="237" t="s">
        <v>372</v>
      </c>
      <c r="C39" s="31">
        <v>2</v>
      </c>
      <c r="D39" s="25">
        <v>100</v>
      </c>
      <c r="E39" s="239" t="s">
        <v>1319</v>
      </c>
      <c r="F39" s="233"/>
      <c r="G39" s="240"/>
      <c r="H39" s="101"/>
      <c r="I39" s="101"/>
      <c r="J39" s="102"/>
      <c r="K39" s="101"/>
      <c r="L39" s="103"/>
      <c r="M39" s="104"/>
      <c r="N39" s="104"/>
      <c r="O39" s="1">
        <v>2</v>
      </c>
      <c r="P39" s="10">
        <f t="shared" si="0"/>
        <v>2.8235294117647056</v>
      </c>
    </row>
    <row r="40" spans="1:16" ht="11.25">
      <c r="A40" s="110" t="s">
        <v>851</v>
      </c>
      <c r="B40" s="237" t="s">
        <v>126</v>
      </c>
      <c r="C40" s="31">
        <v>5</v>
      </c>
      <c r="D40" s="25">
        <v>600</v>
      </c>
      <c r="E40" s="239" t="s">
        <v>1319</v>
      </c>
      <c r="F40" s="233"/>
      <c r="G40" s="240"/>
      <c r="H40" s="101"/>
      <c r="I40" s="101"/>
      <c r="J40" s="102"/>
      <c r="K40" s="101"/>
      <c r="L40" s="103"/>
      <c r="M40" s="104"/>
      <c r="N40" s="104"/>
      <c r="O40" s="1">
        <v>4</v>
      </c>
      <c r="P40" s="10">
        <f aca="true" t="shared" si="1" ref="P40:P59">O40/17*24</f>
        <v>5.647058823529411</v>
      </c>
    </row>
    <row r="41" spans="1:16" ht="11.25">
      <c r="A41" s="110" t="s">
        <v>853</v>
      </c>
      <c r="B41" s="237" t="s">
        <v>127</v>
      </c>
      <c r="C41" s="31">
        <v>8</v>
      </c>
      <c r="D41" s="25">
        <v>240</v>
      </c>
      <c r="E41" s="239" t="s">
        <v>1319</v>
      </c>
      <c r="F41" s="233"/>
      <c r="G41" s="240"/>
      <c r="H41" s="101"/>
      <c r="I41" s="101"/>
      <c r="J41" s="102"/>
      <c r="K41" s="101"/>
      <c r="L41" s="103"/>
      <c r="M41" s="104"/>
      <c r="N41" s="104"/>
      <c r="O41" s="1">
        <v>6</v>
      </c>
      <c r="P41" s="10">
        <f t="shared" si="1"/>
        <v>8.470588235294118</v>
      </c>
    </row>
    <row r="42" spans="1:16" ht="22.5">
      <c r="A42" s="110" t="s">
        <v>855</v>
      </c>
      <c r="B42" s="237" t="s">
        <v>128</v>
      </c>
      <c r="C42" s="31">
        <v>2</v>
      </c>
      <c r="D42" s="25">
        <v>100</v>
      </c>
      <c r="E42" s="239" t="s">
        <v>1319</v>
      </c>
      <c r="F42" s="233"/>
      <c r="G42" s="240"/>
      <c r="H42" s="101"/>
      <c r="I42" s="101"/>
      <c r="J42" s="102"/>
      <c r="K42" s="101"/>
      <c r="L42" s="103"/>
      <c r="M42" s="104"/>
      <c r="N42" s="104"/>
      <c r="O42" s="1">
        <v>1</v>
      </c>
      <c r="P42" s="10">
        <f t="shared" si="1"/>
        <v>1.4117647058823528</v>
      </c>
    </row>
    <row r="43" spans="1:16" ht="11.25">
      <c r="A43" s="110" t="s">
        <v>857</v>
      </c>
      <c r="B43" s="52" t="s">
        <v>129</v>
      </c>
      <c r="C43" s="31">
        <v>3</v>
      </c>
      <c r="D43" s="25">
        <v>160</v>
      </c>
      <c r="E43" s="239" t="s">
        <v>1319</v>
      </c>
      <c r="F43" s="233"/>
      <c r="G43" s="240"/>
      <c r="H43" s="101"/>
      <c r="I43" s="101"/>
      <c r="J43" s="102"/>
      <c r="K43" s="101"/>
      <c r="L43" s="103"/>
      <c r="M43" s="104"/>
      <c r="N43" s="104"/>
      <c r="O43" s="1">
        <v>3</v>
      </c>
      <c r="P43" s="10">
        <f t="shared" si="1"/>
        <v>4.235294117647059</v>
      </c>
    </row>
    <row r="44" spans="1:16" ht="11.25">
      <c r="A44" s="110" t="s">
        <v>859</v>
      </c>
      <c r="B44" s="52" t="s">
        <v>130</v>
      </c>
      <c r="C44" s="31">
        <v>6</v>
      </c>
      <c r="D44" s="25">
        <v>480</v>
      </c>
      <c r="E44" s="239" t="s">
        <v>1319</v>
      </c>
      <c r="F44" s="233"/>
      <c r="G44" s="240"/>
      <c r="H44" s="101"/>
      <c r="I44" s="101"/>
      <c r="J44" s="102"/>
      <c r="K44" s="101"/>
      <c r="L44" s="103"/>
      <c r="M44" s="104"/>
      <c r="N44" s="104"/>
      <c r="O44" s="1">
        <v>9</v>
      </c>
      <c r="P44" s="10">
        <f t="shared" si="1"/>
        <v>12.705882352941178</v>
      </c>
    </row>
    <row r="45" spans="1:16" ht="11.25">
      <c r="A45" s="110" t="s">
        <v>861</v>
      </c>
      <c r="B45" s="52" t="s">
        <v>131</v>
      </c>
      <c r="C45" s="31">
        <v>2</v>
      </c>
      <c r="D45" s="25">
        <v>300</v>
      </c>
      <c r="E45" s="239" t="s">
        <v>1319</v>
      </c>
      <c r="F45" s="233"/>
      <c r="G45" s="240"/>
      <c r="H45" s="101"/>
      <c r="I45" s="101"/>
      <c r="J45" s="102"/>
      <c r="K45" s="101"/>
      <c r="L45" s="103"/>
      <c r="M45" s="104"/>
      <c r="N45" s="104"/>
      <c r="O45" s="1">
        <v>3</v>
      </c>
      <c r="P45" s="10">
        <f t="shared" si="1"/>
        <v>4.235294117647059</v>
      </c>
    </row>
    <row r="46" spans="1:16" ht="11.25">
      <c r="A46" s="110" t="s">
        <v>863</v>
      </c>
      <c r="B46" s="52" t="s">
        <v>132</v>
      </c>
      <c r="C46" s="31">
        <v>2</v>
      </c>
      <c r="D46" s="25">
        <v>150</v>
      </c>
      <c r="E46" s="239" t="s">
        <v>1319</v>
      </c>
      <c r="F46" s="233"/>
      <c r="G46" s="240"/>
      <c r="H46" s="101"/>
      <c r="I46" s="101"/>
      <c r="J46" s="102"/>
      <c r="K46" s="101"/>
      <c r="L46" s="103"/>
      <c r="M46" s="104"/>
      <c r="N46" s="104"/>
      <c r="O46" s="1">
        <v>2</v>
      </c>
      <c r="P46" s="10">
        <f t="shared" si="1"/>
        <v>2.8235294117647056</v>
      </c>
    </row>
    <row r="47" spans="1:16" ht="11.25">
      <c r="A47" s="110" t="s">
        <v>865</v>
      </c>
      <c r="B47" s="52" t="s">
        <v>133</v>
      </c>
      <c r="C47" s="31">
        <v>2</v>
      </c>
      <c r="D47" s="25">
        <v>260</v>
      </c>
      <c r="E47" s="239" t="s">
        <v>1319</v>
      </c>
      <c r="F47" s="233"/>
      <c r="G47" s="240"/>
      <c r="H47" s="101"/>
      <c r="I47" s="101"/>
      <c r="J47" s="102"/>
      <c r="K47" s="101"/>
      <c r="L47" s="103"/>
      <c r="M47" s="104"/>
      <c r="N47" s="104"/>
      <c r="O47" s="1">
        <v>2</v>
      </c>
      <c r="P47" s="10">
        <f t="shared" si="1"/>
        <v>2.8235294117647056</v>
      </c>
    </row>
    <row r="48" spans="1:16" ht="22.5">
      <c r="A48" s="110" t="s">
        <v>867</v>
      </c>
      <c r="B48" s="52" t="s">
        <v>134</v>
      </c>
      <c r="C48" s="31">
        <v>33</v>
      </c>
      <c r="D48" s="25">
        <v>6200</v>
      </c>
      <c r="E48" s="239" t="s">
        <v>1319</v>
      </c>
      <c r="F48" s="233"/>
      <c r="G48" s="240"/>
      <c r="H48" s="101"/>
      <c r="I48" s="101"/>
      <c r="J48" s="102"/>
      <c r="K48" s="101"/>
      <c r="L48" s="103"/>
      <c r="M48" s="104"/>
      <c r="N48" s="104"/>
      <c r="O48" s="1">
        <v>42</v>
      </c>
      <c r="P48" s="10">
        <f t="shared" si="1"/>
        <v>59.294117647058826</v>
      </c>
    </row>
    <row r="49" spans="1:16" ht="22.5">
      <c r="A49" s="110" t="s">
        <v>869</v>
      </c>
      <c r="B49" s="46" t="s">
        <v>135</v>
      </c>
      <c r="C49" s="645">
        <v>33</v>
      </c>
      <c r="D49" s="242">
        <v>6200</v>
      </c>
      <c r="E49" s="239" t="s">
        <v>1319</v>
      </c>
      <c r="F49" s="233"/>
      <c r="G49" s="246"/>
      <c r="H49" s="101"/>
      <c r="I49" s="101"/>
      <c r="J49" s="102"/>
      <c r="K49" s="101"/>
      <c r="L49" s="103"/>
      <c r="M49" s="104"/>
      <c r="N49" s="104"/>
      <c r="O49" s="1">
        <v>42</v>
      </c>
      <c r="P49" s="10">
        <f t="shared" si="1"/>
        <v>59.294117647058826</v>
      </c>
    </row>
    <row r="50" spans="1:16" ht="11.25">
      <c r="A50" s="533" t="s">
        <v>871</v>
      </c>
      <c r="B50" s="46" t="s">
        <v>136</v>
      </c>
      <c r="C50" s="645">
        <v>3</v>
      </c>
      <c r="D50" s="242">
        <v>160</v>
      </c>
      <c r="E50" s="239" t="s">
        <v>1319</v>
      </c>
      <c r="F50" s="233"/>
      <c r="G50" s="246"/>
      <c r="H50" s="101"/>
      <c r="I50" s="101"/>
      <c r="J50" s="102"/>
      <c r="K50" s="101"/>
      <c r="L50" s="103"/>
      <c r="M50" s="104"/>
      <c r="N50" s="104"/>
      <c r="O50" s="1">
        <v>1</v>
      </c>
      <c r="P50" s="10">
        <f t="shared" si="1"/>
        <v>1.4117647058823528</v>
      </c>
    </row>
    <row r="51" spans="1:16" ht="11.25">
      <c r="A51" s="533" t="s">
        <v>873</v>
      </c>
      <c r="B51" s="237" t="s">
        <v>137</v>
      </c>
      <c r="C51" s="112">
        <v>3</v>
      </c>
      <c r="D51" s="239">
        <v>160</v>
      </c>
      <c r="E51" s="239" t="s">
        <v>1319</v>
      </c>
      <c r="F51" s="233"/>
      <c r="G51" s="240"/>
      <c r="H51" s="101"/>
      <c r="I51" s="101"/>
      <c r="J51" s="102"/>
      <c r="K51" s="101"/>
      <c r="L51" s="103"/>
      <c r="M51" s="104"/>
      <c r="N51" s="104"/>
      <c r="O51" s="1">
        <v>1</v>
      </c>
      <c r="P51" s="10">
        <f t="shared" si="1"/>
        <v>1.4117647058823528</v>
      </c>
    </row>
    <row r="52" spans="1:16" ht="11.25">
      <c r="A52" s="533" t="s">
        <v>875</v>
      </c>
      <c r="B52" s="52" t="s">
        <v>138</v>
      </c>
      <c r="C52" s="31">
        <v>2</v>
      </c>
      <c r="D52" s="239">
        <v>200</v>
      </c>
      <c r="E52" s="239" t="s">
        <v>1319</v>
      </c>
      <c r="F52" s="233"/>
      <c r="G52" s="240"/>
      <c r="H52" s="101"/>
      <c r="I52" s="101"/>
      <c r="J52" s="102"/>
      <c r="K52" s="101"/>
      <c r="L52" s="103"/>
      <c r="M52" s="104"/>
      <c r="N52" s="104"/>
      <c r="O52" s="1">
        <v>1</v>
      </c>
      <c r="P52" s="10">
        <f t="shared" si="1"/>
        <v>1.4117647058823528</v>
      </c>
    </row>
    <row r="53" spans="1:16" ht="11.25">
      <c r="A53" s="533" t="s">
        <v>877</v>
      </c>
      <c r="B53" s="52" t="s">
        <v>139</v>
      </c>
      <c r="C53" s="31">
        <v>4</v>
      </c>
      <c r="D53" s="239">
        <v>100</v>
      </c>
      <c r="E53" s="239" t="s">
        <v>1319</v>
      </c>
      <c r="F53" s="233"/>
      <c r="G53" s="240"/>
      <c r="H53" s="101"/>
      <c r="I53" s="101"/>
      <c r="J53" s="102"/>
      <c r="K53" s="101"/>
      <c r="L53" s="103"/>
      <c r="M53" s="104"/>
      <c r="N53" s="104"/>
      <c r="O53" s="1">
        <v>1</v>
      </c>
      <c r="P53" s="10">
        <f t="shared" si="1"/>
        <v>1.4117647058823528</v>
      </c>
    </row>
    <row r="54" spans="1:16" ht="11.25">
      <c r="A54" s="533" t="s">
        <v>879</v>
      </c>
      <c r="B54" s="52" t="s">
        <v>140</v>
      </c>
      <c r="C54" s="31">
        <v>4</v>
      </c>
      <c r="D54" s="239">
        <v>100</v>
      </c>
      <c r="E54" s="239" t="s">
        <v>1319</v>
      </c>
      <c r="F54" s="233"/>
      <c r="G54" s="240"/>
      <c r="H54" s="101"/>
      <c r="I54" s="101"/>
      <c r="J54" s="102"/>
      <c r="K54" s="101"/>
      <c r="L54" s="103"/>
      <c r="M54" s="104"/>
      <c r="N54" s="104"/>
      <c r="O54" s="1">
        <v>1</v>
      </c>
      <c r="P54" s="10">
        <f t="shared" si="1"/>
        <v>1.4117647058823528</v>
      </c>
    </row>
    <row r="55" spans="1:16" ht="11.25">
      <c r="A55" s="110" t="s">
        <v>881</v>
      </c>
      <c r="B55" s="329" t="s">
        <v>141</v>
      </c>
      <c r="C55" s="646">
        <v>5</v>
      </c>
      <c r="D55" s="647">
        <v>300</v>
      </c>
      <c r="E55" s="239" t="s">
        <v>1319</v>
      </c>
      <c r="F55" s="233"/>
      <c r="G55" s="648"/>
      <c r="H55" s="101"/>
      <c r="I55" s="101"/>
      <c r="J55" s="102"/>
      <c r="K55" s="101"/>
      <c r="L55" s="103"/>
      <c r="M55" s="104"/>
      <c r="N55" s="104"/>
      <c r="O55" s="1">
        <v>4</v>
      </c>
      <c r="P55" s="10">
        <f t="shared" si="1"/>
        <v>5.647058823529411</v>
      </c>
    </row>
    <row r="56" spans="1:16" ht="11.25">
      <c r="A56" s="110" t="s">
        <v>883</v>
      </c>
      <c r="B56" s="237" t="s">
        <v>142</v>
      </c>
      <c r="C56" s="31">
        <v>5</v>
      </c>
      <c r="D56" s="25">
        <v>300</v>
      </c>
      <c r="E56" s="239" t="s">
        <v>1319</v>
      </c>
      <c r="F56" s="233"/>
      <c r="G56" s="240"/>
      <c r="H56" s="101"/>
      <c r="I56" s="101"/>
      <c r="J56" s="102"/>
      <c r="K56" s="101"/>
      <c r="L56" s="103"/>
      <c r="M56" s="104"/>
      <c r="N56" s="104"/>
      <c r="O56" s="1">
        <v>4</v>
      </c>
      <c r="P56" s="10">
        <f t="shared" si="1"/>
        <v>5.647058823529411</v>
      </c>
    </row>
    <row r="57" spans="1:16" ht="11.25">
      <c r="A57" s="110" t="s">
        <v>885</v>
      </c>
      <c r="B57" s="237" t="s">
        <v>143</v>
      </c>
      <c r="C57" s="31">
        <v>7</v>
      </c>
      <c r="D57" s="25">
        <v>700</v>
      </c>
      <c r="E57" s="239" t="s">
        <v>1319</v>
      </c>
      <c r="F57" s="233"/>
      <c r="G57" s="240"/>
      <c r="H57" s="101"/>
      <c r="I57" s="101"/>
      <c r="J57" s="102"/>
      <c r="K57" s="101"/>
      <c r="L57" s="103"/>
      <c r="M57" s="104"/>
      <c r="N57" s="104"/>
      <c r="O57" s="1">
        <v>9</v>
      </c>
      <c r="P57" s="10">
        <f t="shared" si="1"/>
        <v>12.705882352941178</v>
      </c>
    </row>
    <row r="58" spans="1:16" ht="11.25">
      <c r="A58" s="110" t="s">
        <v>887</v>
      </c>
      <c r="B58" s="237" t="s">
        <v>144</v>
      </c>
      <c r="C58" s="31">
        <v>9</v>
      </c>
      <c r="D58" s="25">
        <v>900</v>
      </c>
      <c r="E58" s="239" t="s">
        <v>1319</v>
      </c>
      <c r="F58" s="233"/>
      <c r="G58" s="240"/>
      <c r="H58" s="101"/>
      <c r="I58" s="101"/>
      <c r="J58" s="102"/>
      <c r="K58" s="101"/>
      <c r="L58" s="103"/>
      <c r="M58" s="104"/>
      <c r="N58" s="104"/>
      <c r="O58" s="1">
        <v>11</v>
      </c>
      <c r="P58" s="10">
        <f t="shared" si="1"/>
        <v>15.529411764705884</v>
      </c>
    </row>
    <row r="59" spans="1:16" ht="11.25">
      <c r="A59" s="110" t="s">
        <v>889</v>
      </c>
      <c r="B59" s="52" t="s">
        <v>145</v>
      </c>
      <c r="C59" s="31">
        <v>2</v>
      </c>
      <c r="D59" s="25">
        <v>200</v>
      </c>
      <c r="E59" s="239" t="s">
        <v>1319</v>
      </c>
      <c r="F59" s="233"/>
      <c r="G59" s="240"/>
      <c r="H59" s="101"/>
      <c r="I59" s="101"/>
      <c r="J59" s="102"/>
      <c r="K59" s="101"/>
      <c r="L59" s="103"/>
      <c r="M59" s="104"/>
      <c r="N59" s="104"/>
      <c r="O59" s="1">
        <v>0</v>
      </c>
      <c r="P59" s="10">
        <f t="shared" si="1"/>
        <v>0</v>
      </c>
    </row>
    <row r="60" spans="1:14" ht="11.25">
      <c r="A60" s="87"/>
      <c r="B60" s="111" t="s">
        <v>1356</v>
      </c>
      <c r="C60" s="112"/>
      <c r="D60" s="24">
        <f>SUM(D8:D59)</f>
        <v>120010</v>
      </c>
      <c r="E60" s="24" t="s">
        <v>1319</v>
      </c>
      <c r="F60" s="88"/>
      <c r="G60" s="87"/>
      <c r="H60" s="87"/>
      <c r="I60" s="649"/>
      <c r="J60" s="649"/>
      <c r="K60" s="649"/>
      <c r="L60" s="649"/>
      <c r="M60" s="649"/>
      <c r="N60" s="649"/>
    </row>
    <row r="61" spans="1:14" ht="11.25">
      <c r="A61" s="2"/>
      <c r="B61" s="2"/>
      <c r="C61" s="33"/>
      <c r="D61" s="2"/>
      <c r="E61" s="2"/>
      <c r="F61" s="2"/>
      <c r="G61" s="2"/>
      <c r="H61" s="2"/>
      <c r="I61" s="313"/>
      <c r="J61" s="650"/>
      <c r="K61" s="2"/>
      <c r="L61" s="33"/>
      <c r="M61" s="2"/>
      <c r="N61" s="2"/>
    </row>
    <row r="62" spans="1:14" ht="33.75">
      <c r="A62" s="15" t="s">
        <v>1313</v>
      </c>
      <c r="B62" s="15" t="s">
        <v>764</v>
      </c>
      <c r="C62" s="15"/>
      <c r="D62" s="15" t="s">
        <v>500</v>
      </c>
      <c r="E62" s="15" t="s">
        <v>1043</v>
      </c>
      <c r="F62" s="644" t="s">
        <v>1242</v>
      </c>
      <c r="G62" s="15" t="s">
        <v>1317</v>
      </c>
      <c r="H62" s="15" t="s">
        <v>772</v>
      </c>
      <c r="I62" s="15" t="s">
        <v>773</v>
      </c>
      <c r="J62" s="15" t="s">
        <v>774</v>
      </c>
      <c r="K62" s="15" t="s">
        <v>775</v>
      </c>
      <c r="L62" s="15" t="s">
        <v>776</v>
      </c>
      <c r="M62" s="18" t="s">
        <v>777</v>
      </c>
      <c r="N62" s="18" t="s">
        <v>778</v>
      </c>
    </row>
    <row r="63" spans="1:14" ht="33.75">
      <c r="A63" s="651" t="s">
        <v>780</v>
      </c>
      <c r="B63" s="52" t="s">
        <v>1358</v>
      </c>
      <c r="C63" s="31"/>
      <c r="D63" s="239">
        <v>120010</v>
      </c>
      <c r="E63" s="62" t="s">
        <v>782</v>
      </c>
      <c r="F63" s="62"/>
      <c r="G63" s="240"/>
      <c r="H63" s="28"/>
      <c r="I63" s="29"/>
      <c r="J63" s="302"/>
      <c r="K63" s="303"/>
      <c r="L63" s="304"/>
      <c r="M63" s="305"/>
      <c r="N63" s="306"/>
    </row>
    <row r="64" spans="1:14" ht="11.25">
      <c r="A64" s="651"/>
      <c r="B64" s="111" t="s">
        <v>146</v>
      </c>
      <c r="C64" s="112"/>
      <c r="D64" s="239"/>
      <c r="E64" s="62"/>
      <c r="F64" s="62"/>
      <c r="G64" s="240"/>
      <c r="H64" s="28"/>
      <c r="I64" s="29"/>
      <c r="J64" s="29"/>
      <c r="K64" s="29"/>
      <c r="L64" s="29"/>
      <c r="M64" s="29"/>
      <c r="N64" s="29"/>
    </row>
    <row r="65" spans="1:14" ht="11.25">
      <c r="A65" s="307"/>
      <c r="B65" s="308"/>
      <c r="C65" s="550"/>
      <c r="D65" s="309"/>
      <c r="E65" s="295"/>
      <c r="F65" s="295"/>
      <c r="G65" s="311"/>
      <c r="H65" s="312"/>
      <c r="I65" s="313"/>
      <c r="J65" s="314"/>
      <c r="K65" s="315"/>
      <c r="L65" s="316"/>
      <c r="M65" s="317"/>
      <c r="N65" s="318"/>
    </row>
    <row r="66" spans="1:14" ht="22.5">
      <c r="A66" s="110"/>
      <c r="B66" s="111" t="s">
        <v>1247</v>
      </c>
      <c r="C66" s="112"/>
      <c r="D66" s="239"/>
      <c r="E66" s="62"/>
      <c r="F66" s="62"/>
      <c r="G66" s="652"/>
      <c r="H66" s="653"/>
      <c r="I66" s="649"/>
      <c r="J66" s="649"/>
      <c r="K66" s="649"/>
      <c r="L66" s="649"/>
      <c r="M66" s="649"/>
      <c r="N66" s="649"/>
    </row>
    <row r="67" spans="1:14" ht="11.25">
      <c r="A67" s="307"/>
      <c r="B67" s="308"/>
      <c r="C67" s="550"/>
      <c r="D67" s="309"/>
      <c r="E67" s="295"/>
      <c r="F67" s="295"/>
      <c r="G67" s="322"/>
      <c r="H67" s="323"/>
      <c r="I67" s="313"/>
      <c r="J67" s="324"/>
      <c r="K67" s="313"/>
      <c r="L67" s="295"/>
      <c r="M67" s="325"/>
      <c r="N67" s="325"/>
    </row>
    <row r="68" spans="1:14" ht="33.75">
      <c r="A68" s="15" t="s">
        <v>763</v>
      </c>
      <c r="B68" s="15" t="s">
        <v>764</v>
      </c>
      <c r="C68" s="15"/>
      <c r="D68" s="15" t="s">
        <v>1359</v>
      </c>
      <c r="E68" s="15" t="s">
        <v>1043</v>
      </c>
      <c r="F68" s="15" t="s">
        <v>1360</v>
      </c>
      <c r="G68" s="17" t="s">
        <v>147</v>
      </c>
      <c r="H68" s="15" t="s">
        <v>148</v>
      </c>
      <c r="I68" s="15" t="s">
        <v>773</v>
      </c>
      <c r="J68" s="299" t="s">
        <v>149</v>
      </c>
      <c r="K68" s="15" t="s">
        <v>775</v>
      </c>
      <c r="L68" s="15" t="s">
        <v>397</v>
      </c>
      <c r="M68" s="719" t="s">
        <v>1254</v>
      </c>
      <c r="N68" s="719" t="s">
        <v>397</v>
      </c>
    </row>
    <row r="69" spans="1:14" ht="33.75">
      <c r="A69" s="110">
        <v>1</v>
      </c>
      <c r="B69" s="52" t="s">
        <v>150</v>
      </c>
      <c r="C69" s="31"/>
      <c r="D69" s="239" t="s">
        <v>1353</v>
      </c>
      <c r="E69" s="62" t="s">
        <v>1257</v>
      </c>
      <c r="F69" s="62">
        <v>24</v>
      </c>
      <c r="G69" s="28"/>
      <c r="H69" s="28"/>
      <c r="I69" s="29"/>
      <c r="J69" s="30"/>
      <c r="K69" s="240"/>
      <c r="L69" s="654"/>
      <c r="M69" s="327"/>
      <c r="N69" s="327"/>
    </row>
    <row r="70" spans="1:14" ht="11.25">
      <c r="A70" s="307"/>
      <c r="B70" s="308"/>
      <c r="C70" s="550"/>
      <c r="D70" s="293"/>
      <c r="E70" s="225"/>
      <c r="F70" s="295"/>
      <c r="G70" s="296"/>
      <c r="H70" s="290"/>
      <c r="I70" s="290"/>
      <c r="J70" s="226"/>
      <c r="K70" s="290"/>
      <c r="L70" s="338"/>
      <c r="M70" s="339"/>
      <c r="N70" s="339"/>
    </row>
    <row r="71" spans="1:14" ht="11.25">
      <c r="A71" s="39"/>
      <c r="B71" s="283" t="s">
        <v>1365</v>
      </c>
      <c r="C71" s="524"/>
      <c r="D71" s="39"/>
      <c r="E71" s="39"/>
      <c r="F71" s="341"/>
      <c r="G71" s="39"/>
      <c r="H71" s="39"/>
      <c r="I71" s="342"/>
      <c r="J71" s="342"/>
      <c r="K71" s="342"/>
      <c r="L71" s="342"/>
      <c r="M71" s="342"/>
      <c r="N71" s="342"/>
    </row>
    <row r="72" spans="6:12" ht="11.25">
      <c r="F72" s="2"/>
      <c r="J72" s="220"/>
      <c r="L72" s="4"/>
    </row>
    <row r="73" spans="1:14" ht="22.5">
      <c r="A73" s="655"/>
      <c r="B73" s="773" t="s">
        <v>1037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656" t="s">
        <v>1038</v>
      </c>
    </row>
    <row r="74" spans="1:14" ht="11.25">
      <c r="A74" s="114" t="s">
        <v>780</v>
      </c>
      <c r="B74" s="774" t="s">
        <v>151</v>
      </c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657"/>
    </row>
    <row r="75" spans="1:14" ht="11.25">
      <c r="A75" s="114" t="s">
        <v>783</v>
      </c>
      <c r="B75" s="774" t="s">
        <v>152</v>
      </c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50"/>
    </row>
    <row r="76" spans="1:14" ht="11.25">
      <c r="A76" s="114" t="s">
        <v>785</v>
      </c>
      <c r="B76" s="774" t="s">
        <v>153</v>
      </c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52"/>
    </row>
    <row r="77" spans="1:14" ht="15.75" customHeight="1">
      <c r="A77" s="114" t="s">
        <v>787</v>
      </c>
      <c r="B77" s="774" t="s">
        <v>154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37"/>
    </row>
    <row r="78" spans="1:14" ht="18.75" customHeight="1">
      <c r="A78" s="114" t="s">
        <v>789</v>
      </c>
      <c r="B78" s="774" t="s">
        <v>155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37"/>
    </row>
    <row r="79" spans="1:14" ht="28.5" customHeight="1">
      <c r="A79" s="114" t="s">
        <v>791</v>
      </c>
      <c r="B79" s="774" t="s">
        <v>156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37"/>
    </row>
    <row r="80" spans="1:14" ht="27.75" customHeight="1">
      <c r="A80" s="114" t="s">
        <v>794</v>
      </c>
      <c r="B80" s="774" t="s">
        <v>157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37"/>
    </row>
    <row r="81" spans="1:14" ht="11.25">
      <c r="A81" s="114" t="s">
        <v>796</v>
      </c>
      <c r="B81" s="774" t="s">
        <v>158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37"/>
    </row>
    <row r="82" spans="1:14" ht="11.25">
      <c r="A82" s="114" t="s">
        <v>798</v>
      </c>
      <c r="B82" s="774" t="s">
        <v>159</v>
      </c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237"/>
    </row>
    <row r="83" spans="1:14" ht="11.25">
      <c r="A83" s="114" t="s">
        <v>800</v>
      </c>
      <c r="B83" s="774" t="s">
        <v>160</v>
      </c>
      <c r="C83" s="774"/>
      <c r="D83" s="774"/>
      <c r="E83" s="774"/>
      <c r="F83" s="774"/>
      <c r="G83" s="774"/>
      <c r="H83" s="774"/>
      <c r="I83" s="774"/>
      <c r="J83" s="774"/>
      <c r="K83" s="774"/>
      <c r="L83" s="774"/>
      <c r="M83" s="774"/>
      <c r="N83" s="237"/>
    </row>
    <row r="84" spans="1:14" ht="11.25">
      <c r="A84" s="114" t="s">
        <v>802</v>
      </c>
      <c r="B84" s="774" t="s">
        <v>161</v>
      </c>
      <c r="C84" s="774"/>
      <c r="D84" s="774"/>
      <c r="E84" s="774"/>
      <c r="F84" s="774"/>
      <c r="G84" s="774"/>
      <c r="H84" s="774"/>
      <c r="I84" s="774"/>
      <c r="J84" s="774"/>
      <c r="K84" s="774"/>
      <c r="L84" s="774"/>
      <c r="M84" s="774"/>
      <c r="N84" s="237"/>
    </row>
    <row r="85" spans="1:14" ht="24.75" customHeight="1">
      <c r="A85" s="114">
        <v>12</v>
      </c>
      <c r="B85" s="774" t="s">
        <v>162</v>
      </c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237"/>
    </row>
    <row r="86" spans="1:14" ht="11.25">
      <c r="A86" s="114" t="s">
        <v>806</v>
      </c>
      <c r="B86" s="774" t="s">
        <v>163</v>
      </c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237"/>
    </row>
    <row r="87" spans="1:14" ht="11.25">
      <c r="A87" s="114" t="s">
        <v>808</v>
      </c>
      <c r="B87" s="774" t="s">
        <v>164</v>
      </c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237"/>
    </row>
    <row r="88" spans="1:14" ht="11.25">
      <c r="A88" s="114" t="s">
        <v>810</v>
      </c>
      <c r="B88" s="774" t="s">
        <v>165</v>
      </c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658"/>
    </row>
    <row r="89" spans="1:14" ht="11.25">
      <c r="A89" s="114" t="s">
        <v>812</v>
      </c>
      <c r="B89" s="774" t="s">
        <v>166</v>
      </c>
      <c r="C89" s="774"/>
      <c r="D89" s="774"/>
      <c r="E89" s="774"/>
      <c r="F89" s="774"/>
      <c r="G89" s="774"/>
      <c r="H89" s="774"/>
      <c r="I89" s="774"/>
      <c r="J89" s="774"/>
      <c r="K89" s="774"/>
      <c r="L89" s="774"/>
      <c r="M89" s="774"/>
      <c r="N89" s="237"/>
    </row>
    <row r="90" spans="1:14" ht="11.25">
      <c r="A90" s="114" t="s">
        <v>814</v>
      </c>
      <c r="B90" s="774" t="s">
        <v>167</v>
      </c>
      <c r="C90" s="774"/>
      <c r="D90" s="774"/>
      <c r="E90" s="774"/>
      <c r="F90" s="774"/>
      <c r="G90" s="774"/>
      <c r="H90" s="774"/>
      <c r="I90" s="774"/>
      <c r="J90" s="774"/>
      <c r="K90" s="774"/>
      <c r="L90" s="774"/>
      <c r="M90" s="774"/>
      <c r="N90" s="237"/>
    </row>
    <row r="91" spans="1:14" ht="23.25" customHeight="1">
      <c r="A91" s="114" t="s">
        <v>816</v>
      </c>
      <c r="B91" s="774" t="s">
        <v>168</v>
      </c>
      <c r="C91" s="774"/>
      <c r="D91" s="774"/>
      <c r="E91" s="774"/>
      <c r="F91" s="774"/>
      <c r="G91" s="774"/>
      <c r="H91" s="774"/>
      <c r="I91" s="774"/>
      <c r="J91" s="774"/>
      <c r="K91" s="774"/>
      <c r="L91" s="774"/>
      <c r="M91" s="774"/>
      <c r="N91" s="237"/>
    </row>
    <row r="92" spans="1:14" ht="24.75" customHeight="1">
      <c r="A92" s="114" t="s">
        <v>818</v>
      </c>
      <c r="B92" s="774" t="s">
        <v>169</v>
      </c>
      <c r="C92" s="774"/>
      <c r="D92" s="774"/>
      <c r="E92" s="774"/>
      <c r="F92" s="774"/>
      <c r="G92" s="774"/>
      <c r="H92" s="774"/>
      <c r="I92" s="774"/>
      <c r="J92" s="774"/>
      <c r="K92" s="774"/>
      <c r="L92" s="774"/>
      <c r="M92" s="774"/>
      <c r="N92" s="659"/>
    </row>
    <row r="93" spans="1:14" ht="27" customHeight="1">
      <c r="A93" s="114" t="s">
        <v>820</v>
      </c>
      <c r="B93" s="774" t="s">
        <v>170</v>
      </c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659"/>
    </row>
    <row r="94" spans="1:14" ht="27.75" customHeight="1">
      <c r="A94" s="114" t="s">
        <v>822</v>
      </c>
      <c r="B94" s="774" t="s">
        <v>171</v>
      </c>
      <c r="C94" s="774"/>
      <c r="D94" s="774"/>
      <c r="E94" s="774"/>
      <c r="F94" s="774"/>
      <c r="G94" s="774"/>
      <c r="H94" s="774"/>
      <c r="I94" s="774"/>
      <c r="J94" s="774"/>
      <c r="K94" s="774"/>
      <c r="L94" s="774"/>
      <c r="M94" s="774"/>
      <c r="N94" s="659"/>
    </row>
    <row r="95" spans="1:14" ht="11.25">
      <c r="A95" s="114">
        <v>23</v>
      </c>
      <c r="B95" s="774" t="s">
        <v>172</v>
      </c>
      <c r="C95" s="774"/>
      <c r="D95" s="774"/>
      <c r="E95" s="774"/>
      <c r="F95" s="774"/>
      <c r="G95" s="774"/>
      <c r="H95" s="774"/>
      <c r="I95" s="774"/>
      <c r="J95" s="774"/>
      <c r="K95" s="774"/>
      <c r="L95" s="774"/>
      <c r="M95" s="774"/>
      <c r="N95" s="659"/>
    </row>
    <row r="96" spans="1:14" ht="11.25">
      <c r="A96" s="114">
        <v>24</v>
      </c>
      <c r="B96" s="774" t="s">
        <v>173</v>
      </c>
      <c r="C96" s="774"/>
      <c r="D96" s="774"/>
      <c r="E96" s="774"/>
      <c r="F96" s="774"/>
      <c r="G96" s="774"/>
      <c r="H96" s="774"/>
      <c r="I96" s="774"/>
      <c r="J96" s="774"/>
      <c r="K96" s="774"/>
      <c r="L96" s="774"/>
      <c r="M96" s="774"/>
      <c r="N96" s="659"/>
    </row>
    <row r="97" spans="1:14" ht="11.25">
      <c r="A97" s="114">
        <v>25</v>
      </c>
      <c r="B97" s="774" t="s">
        <v>174</v>
      </c>
      <c r="C97" s="774"/>
      <c r="D97" s="774"/>
      <c r="E97" s="774"/>
      <c r="F97" s="774"/>
      <c r="G97" s="774"/>
      <c r="H97" s="774"/>
      <c r="I97" s="774"/>
      <c r="J97" s="774"/>
      <c r="K97" s="774"/>
      <c r="L97" s="774"/>
      <c r="M97" s="774"/>
      <c r="N97" s="659"/>
    </row>
    <row r="98" spans="1:14" ht="11.25">
      <c r="A98" s="114">
        <v>26</v>
      </c>
      <c r="B98" s="774" t="s">
        <v>175</v>
      </c>
      <c r="C98" s="774"/>
      <c r="D98" s="774"/>
      <c r="E98" s="774"/>
      <c r="F98" s="774"/>
      <c r="G98" s="774"/>
      <c r="H98" s="774"/>
      <c r="I98" s="774"/>
      <c r="J98" s="774"/>
      <c r="K98" s="774"/>
      <c r="L98" s="774"/>
      <c r="M98" s="774"/>
      <c r="N98" s="659"/>
    </row>
    <row r="99" spans="1:14" ht="32.25" customHeight="1">
      <c r="A99" s="114">
        <v>27</v>
      </c>
      <c r="B99" s="774" t="s">
        <v>176</v>
      </c>
      <c r="C99" s="774"/>
      <c r="D99" s="774"/>
      <c r="E99" s="774"/>
      <c r="F99" s="774"/>
      <c r="G99" s="774"/>
      <c r="H99" s="774"/>
      <c r="I99" s="774"/>
      <c r="J99" s="774"/>
      <c r="K99" s="774"/>
      <c r="L99" s="774"/>
      <c r="M99" s="774"/>
      <c r="N99" s="659"/>
    </row>
    <row r="100" spans="1:14" ht="11.25">
      <c r="A100" s="114">
        <v>28</v>
      </c>
      <c r="B100" s="774" t="s">
        <v>177</v>
      </c>
      <c r="C100" s="774"/>
      <c r="D100" s="774"/>
      <c r="E100" s="774"/>
      <c r="F100" s="774"/>
      <c r="G100" s="774"/>
      <c r="H100" s="774"/>
      <c r="I100" s="774"/>
      <c r="J100" s="774"/>
      <c r="K100" s="774"/>
      <c r="L100" s="774"/>
      <c r="M100" s="774"/>
      <c r="N100" s="659"/>
    </row>
    <row r="101" spans="1:14" ht="34.5" customHeight="1">
      <c r="A101" s="114">
        <v>29</v>
      </c>
      <c r="B101" s="774" t="s">
        <v>178</v>
      </c>
      <c r="C101" s="774"/>
      <c r="D101" s="774"/>
      <c r="E101" s="774"/>
      <c r="F101" s="774"/>
      <c r="G101" s="774"/>
      <c r="H101" s="774"/>
      <c r="I101" s="774"/>
      <c r="J101" s="774"/>
      <c r="K101" s="774"/>
      <c r="L101" s="774"/>
      <c r="M101" s="774"/>
      <c r="N101" s="660"/>
    </row>
    <row r="102" spans="1:14" ht="12.75" customHeight="1">
      <c r="A102" s="661">
        <v>27</v>
      </c>
      <c r="B102" s="774" t="s">
        <v>179</v>
      </c>
      <c r="C102" s="774"/>
      <c r="D102" s="774"/>
      <c r="E102" s="774"/>
      <c r="F102" s="774"/>
      <c r="G102" s="774"/>
      <c r="H102" s="774"/>
      <c r="I102" s="774"/>
      <c r="J102" s="774"/>
      <c r="K102" s="774"/>
      <c r="L102" s="774"/>
      <c r="M102" s="774"/>
      <c r="N102" s="39"/>
    </row>
    <row r="103" spans="1:14" ht="12.75" customHeight="1">
      <c r="A103" s="661">
        <v>28</v>
      </c>
      <c r="B103" s="774" t="s">
        <v>1039</v>
      </c>
      <c r="C103" s="774"/>
      <c r="D103" s="774"/>
      <c r="E103" s="774"/>
      <c r="F103" s="774"/>
      <c r="G103" s="774"/>
      <c r="H103" s="774"/>
      <c r="I103" s="774"/>
      <c r="J103" s="774"/>
      <c r="K103" s="774"/>
      <c r="L103" s="774"/>
      <c r="M103" s="774"/>
      <c r="N103" s="39"/>
    </row>
    <row r="104" spans="1:14" ht="12.75" customHeight="1">
      <c r="A104" s="661">
        <v>29</v>
      </c>
      <c r="B104" s="774" t="s">
        <v>1392</v>
      </c>
      <c r="C104" s="774"/>
      <c r="D104" s="774"/>
      <c r="E104" s="774"/>
      <c r="F104" s="774"/>
      <c r="G104" s="774"/>
      <c r="H104" s="774"/>
      <c r="I104" s="774"/>
      <c r="J104" s="774"/>
      <c r="K104" s="774"/>
      <c r="L104" s="774"/>
      <c r="M104" s="774"/>
      <c r="N104" s="39"/>
    </row>
    <row r="105" spans="1:15" ht="42.75" customHeight="1">
      <c r="A105" s="661">
        <v>30</v>
      </c>
      <c r="B105" s="708" t="s">
        <v>414</v>
      </c>
      <c r="C105" s="708"/>
      <c r="D105" s="708"/>
      <c r="E105" s="708"/>
      <c r="F105" s="708"/>
      <c r="G105" s="708"/>
      <c r="H105" s="708"/>
      <c r="I105" s="708"/>
      <c r="J105" s="708"/>
      <c r="K105" s="708"/>
      <c r="L105" s="708"/>
      <c r="M105" s="708"/>
      <c r="N105" s="600"/>
      <c r="O105"/>
    </row>
    <row r="107" ht="11.25">
      <c r="T107" s="2"/>
    </row>
    <row r="109" ht="11.25">
      <c r="N109" s="790" t="s">
        <v>429</v>
      </c>
    </row>
    <row r="110" ht="11.25">
      <c r="N110" s="792" t="s">
        <v>428</v>
      </c>
    </row>
    <row r="127" ht="11.25">
      <c r="T127" s="2"/>
    </row>
  </sheetData>
  <mergeCells count="35">
    <mergeCell ref="B103:M103"/>
    <mergeCell ref="B104:M104"/>
    <mergeCell ref="B105:M105"/>
    <mergeCell ref="B99:M99"/>
    <mergeCell ref="B100:M100"/>
    <mergeCell ref="B101:M101"/>
    <mergeCell ref="B102:M102"/>
    <mergeCell ref="B95:M95"/>
    <mergeCell ref="B96:M96"/>
    <mergeCell ref="B97:M97"/>
    <mergeCell ref="B98:M98"/>
    <mergeCell ref="B91:M91"/>
    <mergeCell ref="B92:M92"/>
    <mergeCell ref="B93:M93"/>
    <mergeCell ref="B94:M94"/>
    <mergeCell ref="B87:M87"/>
    <mergeCell ref="B88:M88"/>
    <mergeCell ref="B89:M89"/>
    <mergeCell ref="B90:M90"/>
    <mergeCell ref="B83:M83"/>
    <mergeCell ref="B84:M84"/>
    <mergeCell ref="B85:M85"/>
    <mergeCell ref="B86:M86"/>
    <mergeCell ref="B79:M79"/>
    <mergeCell ref="B80:M80"/>
    <mergeCell ref="B81:M81"/>
    <mergeCell ref="B82:M82"/>
    <mergeCell ref="B75:M75"/>
    <mergeCell ref="B76:M76"/>
    <mergeCell ref="B77:M77"/>
    <mergeCell ref="B78:M78"/>
    <mergeCell ref="A5:N5"/>
    <mergeCell ref="M68:N68"/>
    <mergeCell ref="B73:M73"/>
    <mergeCell ref="B74:M74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8"/>
  <sheetViews>
    <sheetView zoomScale="120" zoomScaleNormal="120" workbookViewId="0" topLeftCell="E39">
      <selection activeCell="F53" sqref="F53"/>
    </sheetView>
  </sheetViews>
  <sheetFormatPr defaultColWidth="9.140625" defaultRowHeight="12.75"/>
  <cols>
    <col min="1" max="1" width="3.00390625" style="1" customWidth="1"/>
    <col min="2" max="2" width="41.8515625" style="1" customWidth="1"/>
    <col min="3" max="3" width="5.7109375" style="1" customWidth="1"/>
    <col min="4" max="4" width="7.28125" style="1" customWidth="1"/>
    <col min="5" max="5" width="11.7109375" style="96" customWidth="1"/>
    <col min="6" max="6" width="13.7109375" style="1" customWidth="1"/>
    <col min="7" max="7" width="11.00390625" style="1" customWidth="1"/>
    <col min="8" max="8" width="5.421875" style="1" customWidth="1"/>
    <col min="9" max="9" width="11.421875" style="1" customWidth="1"/>
    <col min="10" max="10" width="9.57421875" style="4" customWidth="1"/>
    <col min="11" max="11" width="11.28125" style="1" customWidth="1"/>
    <col min="12" max="12" width="12.28125" style="1" customWidth="1"/>
    <col min="13" max="18" width="0" style="1" hidden="1" customWidth="1"/>
    <col min="19" max="16384" width="9.140625" style="1" customWidth="1"/>
  </cols>
  <sheetData>
    <row r="3" ht="11.25">
      <c r="B3" s="785" t="s">
        <v>421</v>
      </c>
    </row>
    <row r="4" ht="11.25">
      <c r="B4" s="785" t="s">
        <v>422</v>
      </c>
    </row>
    <row r="5" spans="1:12" s="2" customFormat="1" ht="32.25" customHeight="1">
      <c r="A5" s="778" t="s">
        <v>180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</row>
    <row r="7" spans="1:17" ht="45">
      <c r="A7" s="15" t="s">
        <v>763</v>
      </c>
      <c r="B7" s="15" t="s">
        <v>764</v>
      </c>
      <c r="C7" s="15" t="s">
        <v>1043</v>
      </c>
      <c r="D7" s="15" t="s">
        <v>498</v>
      </c>
      <c r="E7" s="17" t="s">
        <v>771</v>
      </c>
      <c r="F7" s="15" t="s">
        <v>772</v>
      </c>
      <c r="G7" s="15" t="s">
        <v>773</v>
      </c>
      <c r="H7" s="15" t="s">
        <v>774</v>
      </c>
      <c r="I7" s="15" t="s">
        <v>775</v>
      </c>
      <c r="J7" s="15" t="s">
        <v>776</v>
      </c>
      <c r="K7" s="18" t="s">
        <v>777</v>
      </c>
      <c r="L7" s="18" t="s">
        <v>778</v>
      </c>
      <c r="M7" s="521"/>
      <c r="N7" s="521"/>
      <c r="O7" s="522"/>
      <c r="P7" s="522"/>
      <c r="Q7" s="10"/>
    </row>
    <row r="8" spans="1:16" ht="33.75">
      <c r="A8" s="21" t="s">
        <v>780</v>
      </c>
      <c r="B8" s="237" t="s">
        <v>181</v>
      </c>
      <c r="C8" s="103" t="s">
        <v>782</v>
      </c>
      <c r="D8" s="62">
        <v>14</v>
      </c>
      <c r="E8" s="100"/>
      <c r="F8" s="101"/>
      <c r="G8" s="101"/>
      <c r="H8" s="102"/>
      <c r="I8" s="662"/>
      <c r="J8" s="40"/>
      <c r="K8" s="663"/>
      <c r="L8" s="104"/>
      <c r="M8" s="572">
        <v>11</v>
      </c>
      <c r="N8" s="528">
        <f aca="true" t="shared" si="0" ref="N8:N32">M8/21*24</f>
        <v>12.571428571428573</v>
      </c>
      <c r="O8" s="297">
        <f aca="true" t="shared" si="1" ref="O8:O32">N8*2</f>
        <v>25.142857142857146</v>
      </c>
      <c r="P8" s="297">
        <v>11</v>
      </c>
    </row>
    <row r="9" spans="1:16" ht="22.5">
      <c r="A9" s="21" t="s">
        <v>783</v>
      </c>
      <c r="B9" s="237" t="s">
        <v>182</v>
      </c>
      <c r="C9" s="103" t="s">
        <v>782</v>
      </c>
      <c r="D9" s="62">
        <v>12</v>
      </c>
      <c r="E9" s="100"/>
      <c r="F9" s="101"/>
      <c r="G9" s="101"/>
      <c r="H9" s="102"/>
      <c r="I9" s="662"/>
      <c r="J9" s="40"/>
      <c r="K9" s="663"/>
      <c r="L9" s="104"/>
      <c r="M9" s="1">
        <v>12</v>
      </c>
      <c r="N9" s="528">
        <f t="shared" si="0"/>
        <v>13.714285714285714</v>
      </c>
      <c r="O9" s="297">
        <f t="shared" si="1"/>
        <v>27.428571428571427</v>
      </c>
      <c r="P9" s="1">
        <v>9</v>
      </c>
    </row>
    <row r="10" spans="1:16" ht="11.25">
      <c r="A10" s="21" t="s">
        <v>785</v>
      </c>
      <c r="B10" s="664" t="s">
        <v>183</v>
      </c>
      <c r="C10" s="103" t="s">
        <v>782</v>
      </c>
      <c r="D10" s="62">
        <v>4</v>
      </c>
      <c r="E10" s="100"/>
      <c r="F10" s="101"/>
      <c r="G10" s="101"/>
      <c r="H10" s="102"/>
      <c r="I10" s="662"/>
      <c r="J10" s="40"/>
      <c r="K10" s="663"/>
      <c r="L10" s="104"/>
      <c r="M10" s="1">
        <v>4</v>
      </c>
      <c r="N10" s="528">
        <f t="shared" si="0"/>
        <v>4.571428571428571</v>
      </c>
      <c r="O10" s="297">
        <f t="shared" si="1"/>
        <v>9.142857142857142</v>
      </c>
      <c r="P10" s="1">
        <v>2</v>
      </c>
    </row>
    <row r="11" spans="1:16" ht="11.25">
      <c r="A11" s="21" t="s">
        <v>787</v>
      </c>
      <c r="B11" s="664" t="s">
        <v>184</v>
      </c>
      <c r="C11" s="103" t="s">
        <v>782</v>
      </c>
      <c r="D11" s="62">
        <v>2</v>
      </c>
      <c r="E11" s="100"/>
      <c r="F11" s="101"/>
      <c r="G11" s="101"/>
      <c r="H11" s="102"/>
      <c r="I11" s="662"/>
      <c r="J11" s="40"/>
      <c r="K11" s="663"/>
      <c r="L11" s="104"/>
      <c r="N11" s="528">
        <f t="shared" si="0"/>
        <v>0</v>
      </c>
      <c r="O11" s="297">
        <f t="shared" si="1"/>
        <v>0</v>
      </c>
      <c r="P11" s="1">
        <v>1</v>
      </c>
    </row>
    <row r="12" spans="1:15" ht="11.25">
      <c r="A12" s="21" t="s">
        <v>789</v>
      </c>
      <c r="B12" s="664" t="s">
        <v>185</v>
      </c>
      <c r="C12" s="103" t="s">
        <v>782</v>
      </c>
      <c r="D12" s="62">
        <v>2</v>
      </c>
      <c r="E12" s="100"/>
      <c r="F12" s="101"/>
      <c r="G12" s="101"/>
      <c r="H12" s="102"/>
      <c r="I12" s="662"/>
      <c r="J12" s="40"/>
      <c r="K12" s="663"/>
      <c r="L12" s="104"/>
      <c r="M12" s="1">
        <v>3</v>
      </c>
      <c r="N12" s="528">
        <f t="shared" si="0"/>
        <v>3.4285714285714284</v>
      </c>
      <c r="O12" s="297">
        <f t="shared" si="1"/>
        <v>6.857142857142857</v>
      </c>
    </row>
    <row r="13" spans="1:15" ht="22.5">
      <c r="A13" s="21" t="s">
        <v>791</v>
      </c>
      <c r="B13" s="664" t="s">
        <v>186</v>
      </c>
      <c r="C13" s="103" t="s">
        <v>1003</v>
      </c>
      <c r="D13" s="62">
        <v>2</v>
      </c>
      <c r="E13" s="28"/>
      <c r="F13" s="101"/>
      <c r="G13" s="101"/>
      <c r="H13" s="102"/>
      <c r="I13" s="662"/>
      <c r="J13" s="40"/>
      <c r="K13" s="663"/>
      <c r="L13" s="104"/>
      <c r="M13" s="1">
        <v>1</v>
      </c>
      <c r="N13" s="528">
        <f t="shared" si="0"/>
        <v>1.1428571428571428</v>
      </c>
      <c r="O13" s="297">
        <f t="shared" si="1"/>
        <v>2.2857142857142856</v>
      </c>
    </row>
    <row r="14" spans="1:16" ht="11.25">
      <c r="A14" s="21" t="s">
        <v>794</v>
      </c>
      <c r="B14" s="665" t="s">
        <v>187</v>
      </c>
      <c r="C14" s="103" t="s">
        <v>782</v>
      </c>
      <c r="D14" s="62">
        <v>8</v>
      </c>
      <c r="E14" s="100"/>
      <c r="F14" s="101"/>
      <c r="G14" s="101"/>
      <c r="H14" s="102"/>
      <c r="I14" s="662"/>
      <c r="J14" s="40"/>
      <c r="K14" s="663"/>
      <c r="L14" s="104"/>
      <c r="M14" s="1">
        <v>4</v>
      </c>
      <c r="N14" s="528">
        <f t="shared" si="0"/>
        <v>4.571428571428571</v>
      </c>
      <c r="O14" s="297">
        <f t="shared" si="1"/>
        <v>9.142857142857142</v>
      </c>
      <c r="P14" s="1">
        <v>4</v>
      </c>
    </row>
    <row r="15" spans="1:16" ht="11.25">
      <c r="A15" s="21" t="s">
        <v>796</v>
      </c>
      <c r="B15" s="665" t="s">
        <v>188</v>
      </c>
      <c r="C15" s="103" t="s">
        <v>782</v>
      </c>
      <c r="D15" s="62">
        <v>8</v>
      </c>
      <c r="E15" s="100"/>
      <c r="F15" s="101"/>
      <c r="G15" s="101"/>
      <c r="H15" s="102"/>
      <c r="I15" s="662"/>
      <c r="J15" s="40"/>
      <c r="K15" s="663"/>
      <c r="L15" s="104"/>
      <c r="M15" s="1">
        <v>6</v>
      </c>
      <c r="N15" s="528">
        <f t="shared" si="0"/>
        <v>6.857142857142857</v>
      </c>
      <c r="O15" s="297">
        <f t="shared" si="1"/>
        <v>13.714285714285714</v>
      </c>
      <c r="P15" s="1">
        <v>4</v>
      </c>
    </row>
    <row r="16" spans="1:16" ht="11.25">
      <c r="A16" s="21" t="s">
        <v>798</v>
      </c>
      <c r="B16" s="665" t="s">
        <v>189</v>
      </c>
      <c r="C16" s="103" t="s">
        <v>782</v>
      </c>
      <c r="D16" s="62">
        <v>2</v>
      </c>
      <c r="E16" s="100"/>
      <c r="F16" s="101"/>
      <c r="G16" s="101"/>
      <c r="H16" s="102"/>
      <c r="I16" s="662"/>
      <c r="J16" s="40"/>
      <c r="K16" s="663"/>
      <c r="L16" s="104"/>
      <c r="M16" s="1">
        <v>1</v>
      </c>
      <c r="N16" s="528">
        <f t="shared" si="0"/>
        <v>1.1428571428571428</v>
      </c>
      <c r="O16" s="297">
        <f t="shared" si="1"/>
        <v>2.2857142857142856</v>
      </c>
      <c r="P16" s="1">
        <v>3</v>
      </c>
    </row>
    <row r="17" spans="1:16" ht="11.25">
      <c r="A17" s="21" t="s">
        <v>800</v>
      </c>
      <c r="B17" s="665" t="s">
        <v>190</v>
      </c>
      <c r="C17" s="103" t="s">
        <v>782</v>
      </c>
      <c r="D17" s="62">
        <v>2</v>
      </c>
      <c r="E17" s="100"/>
      <c r="F17" s="101"/>
      <c r="G17" s="101"/>
      <c r="H17" s="102"/>
      <c r="I17" s="662"/>
      <c r="J17" s="40"/>
      <c r="K17" s="663"/>
      <c r="L17" s="104"/>
      <c r="M17" s="1">
        <v>1</v>
      </c>
      <c r="N17" s="528">
        <f t="shared" si="0"/>
        <v>1.1428571428571428</v>
      </c>
      <c r="O17" s="297">
        <f t="shared" si="1"/>
        <v>2.2857142857142856</v>
      </c>
      <c r="P17" s="1">
        <v>2</v>
      </c>
    </row>
    <row r="18" spans="1:15" ht="11.25">
      <c r="A18" s="21" t="s">
        <v>802</v>
      </c>
      <c r="B18" s="665" t="s">
        <v>191</v>
      </c>
      <c r="C18" s="103" t="s">
        <v>782</v>
      </c>
      <c r="D18" s="62">
        <v>2</v>
      </c>
      <c r="E18" s="100"/>
      <c r="F18" s="101"/>
      <c r="G18" s="101"/>
      <c r="H18" s="102"/>
      <c r="I18" s="662"/>
      <c r="J18" s="40"/>
      <c r="K18" s="663"/>
      <c r="L18" s="104"/>
      <c r="M18" s="1">
        <v>0</v>
      </c>
      <c r="N18" s="528">
        <f t="shared" si="0"/>
        <v>0</v>
      </c>
      <c r="O18" s="297">
        <f t="shared" si="1"/>
        <v>0</v>
      </c>
    </row>
    <row r="19" spans="1:15" ht="11.25">
      <c r="A19" s="21" t="s">
        <v>804</v>
      </c>
      <c r="B19" s="665" t="s">
        <v>192</v>
      </c>
      <c r="C19" s="103" t="s">
        <v>782</v>
      </c>
      <c r="D19" s="62">
        <v>2</v>
      </c>
      <c r="E19" s="100"/>
      <c r="F19" s="101"/>
      <c r="G19" s="101"/>
      <c r="H19" s="102"/>
      <c r="I19" s="662"/>
      <c r="J19" s="40"/>
      <c r="K19" s="663"/>
      <c r="L19" s="104"/>
      <c r="N19" s="528">
        <f t="shared" si="0"/>
        <v>0</v>
      </c>
      <c r="O19" s="297">
        <f t="shared" si="1"/>
        <v>0</v>
      </c>
    </row>
    <row r="20" spans="1:16" ht="11.25">
      <c r="A20" s="21" t="s">
        <v>806</v>
      </c>
      <c r="B20" s="665" t="s">
        <v>193</v>
      </c>
      <c r="C20" s="103" t="s">
        <v>782</v>
      </c>
      <c r="D20" s="62">
        <v>2</v>
      </c>
      <c r="E20" s="100"/>
      <c r="F20" s="101"/>
      <c r="G20" s="101"/>
      <c r="H20" s="102"/>
      <c r="I20" s="662"/>
      <c r="J20" s="40"/>
      <c r="K20" s="663"/>
      <c r="L20" s="104"/>
      <c r="M20" s="1">
        <v>1</v>
      </c>
      <c r="N20" s="528">
        <f t="shared" si="0"/>
        <v>1.1428571428571428</v>
      </c>
      <c r="O20" s="297">
        <f t="shared" si="1"/>
        <v>2.2857142857142856</v>
      </c>
      <c r="P20" s="1">
        <v>4</v>
      </c>
    </row>
    <row r="21" spans="1:16" ht="11.25">
      <c r="A21" s="21" t="s">
        <v>808</v>
      </c>
      <c r="B21" s="665" t="s">
        <v>194</v>
      </c>
      <c r="C21" s="103" t="s">
        <v>782</v>
      </c>
      <c r="D21" s="62">
        <v>2</v>
      </c>
      <c r="E21" s="100"/>
      <c r="F21" s="101"/>
      <c r="G21" s="101"/>
      <c r="H21" s="102"/>
      <c r="I21" s="662"/>
      <c r="J21" s="40"/>
      <c r="K21" s="663"/>
      <c r="L21" s="104"/>
      <c r="N21" s="528">
        <f t="shared" si="0"/>
        <v>0</v>
      </c>
      <c r="O21" s="297">
        <f t="shared" si="1"/>
        <v>0</v>
      </c>
      <c r="P21" s="1">
        <v>1</v>
      </c>
    </row>
    <row r="22" spans="1:16" ht="11.25">
      <c r="A22" s="21" t="s">
        <v>810</v>
      </c>
      <c r="B22" s="665" t="s">
        <v>195</v>
      </c>
      <c r="C22" s="103" t="s">
        <v>782</v>
      </c>
      <c r="D22" s="62">
        <v>4</v>
      </c>
      <c r="E22" s="100"/>
      <c r="F22" s="101"/>
      <c r="G22" s="101"/>
      <c r="H22" s="102"/>
      <c r="I22" s="662"/>
      <c r="J22" s="40"/>
      <c r="K22" s="663"/>
      <c r="L22" s="104"/>
      <c r="N22" s="528">
        <f t="shared" si="0"/>
        <v>0</v>
      </c>
      <c r="O22" s="297">
        <f t="shared" si="1"/>
        <v>0</v>
      </c>
      <c r="P22" s="1">
        <v>1</v>
      </c>
    </row>
    <row r="23" spans="1:17" ht="11.25">
      <c r="A23" s="21" t="s">
        <v>810</v>
      </c>
      <c r="B23" s="665" t="s">
        <v>196</v>
      </c>
      <c r="C23" s="31" t="s">
        <v>782</v>
      </c>
      <c r="D23" s="62">
        <v>2</v>
      </c>
      <c r="E23" s="28"/>
      <c r="F23" s="101"/>
      <c r="G23" s="101"/>
      <c r="H23" s="102"/>
      <c r="I23" s="662"/>
      <c r="J23" s="40"/>
      <c r="K23" s="663"/>
      <c r="L23" s="104"/>
      <c r="N23" s="528">
        <f t="shared" si="0"/>
        <v>0</v>
      </c>
      <c r="O23" s="297">
        <f t="shared" si="1"/>
        <v>0</v>
      </c>
      <c r="Q23" s="1" t="s">
        <v>521</v>
      </c>
    </row>
    <row r="24" spans="1:15" ht="11.25">
      <c r="A24" s="21" t="s">
        <v>810</v>
      </c>
      <c r="B24" s="665" t="s">
        <v>197</v>
      </c>
      <c r="C24" s="103" t="s">
        <v>782</v>
      </c>
      <c r="D24" s="62">
        <v>2</v>
      </c>
      <c r="E24" s="100"/>
      <c r="F24" s="101"/>
      <c r="G24" s="101"/>
      <c r="H24" s="102"/>
      <c r="I24" s="662"/>
      <c r="J24" s="40"/>
      <c r="K24" s="663"/>
      <c r="L24" s="104"/>
      <c r="N24" s="528">
        <f t="shared" si="0"/>
        <v>0</v>
      </c>
      <c r="O24" s="297">
        <f t="shared" si="1"/>
        <v>0</v>
      </c>
    </row>
    <row r="25" spans="1:15" ht="11.25">
      <c r="A25" s="21" t="s">
        <v>812</v>
      </c>
      <c r="B25" s="665" t="s">
        <v>198</v>
      </c>
      <c r="C25" s="103" t="s">
        <v>782</v>
      </c>
      <c r="D25" s="62">
        <v>4</v>
      </c>
      <c r="E25" s="100"/>
      <c r="F25" s="101"/>
      <c r="G25" s="101"/>
      <c r="H25" s="102"/>
      <c r="I25" s="662"/>
      <c r="J25" s="40"/>
      <c r="K25" s="663"/>
      <c r="L25" s="104"/>
      <c r="N25" s="528">
        <f t="shared" si="0"/>
        <v>0</v>
      </c>
      <c r="O25" s="297">
        <f t="shared" si="1"/>
        <v>0</v>
      </c>
    </row>
    <row r="26" spans="1:15" ht="11.25">
      <c r="A26" s="21" t="s">
        <v>838</v>
      </c>
      <c r="B26" s="665" t="s">
        <v>199</v>
      </c>
      <c r="C26" s="103" t="s">
        <v>782</v>
      </c>
      <c r="D26" s="62">
        <v>1</v>
      </c>
      <c r="E26" s="100"/>
      <c r="F26" s="101"/>
      <c r="G26" s="101"/>
      <c r="H26" s="102"/>
      <c r="I26" s="662"/>
      <c r="J26" s="40"/>
      <c r="K26" s="663"/>
      <c r="L26" s="104"/>
      <c r="N26" s="528">
        <f t="shared" si="0"/>
        <v>0</v>
      </c>
      <c r="O26" s="297">
        <f t="shared" si="1"/>
        <v>0</v>
      </c>
    </row>
    <row r="27" spans="1:15" ht="11.25">
      <c r="A27" s="21" t="s">
        <v>853</v>
      </c>
      <c r="B27" s="665" t="s">
        <v>200</v>
      </c>
      <c r="C27" s="103" t="s">
        <v>782</v>
      </c>
      <c r="D27" s="62">
        <v>1</v>
      </c>
      <c r="E27" s="100"/>
      <c r="F27" s="101"/>
      <c r="G27" s="101"/>
      <c r="H27" s="102"/>
      <c r="I27" s="662"/>
      <c r="J27" s="40"/>
      <c r="K27" s="663"/>
      <c r="L27" s="104"/>
      <c r="N27" s="528">
        <f t="shared" si="0"/>
        <v>0</v>
      </c>
      <c r="O27" s="297">
        <f t="shared" si="1"/>
        <v>0</v>
      </c>
    </row>
    <row r="28" spans="1:16" ht="11.25">
      <c r="A28" s="21" t="s">
        <v>842</v>
      </c>
      <c r="B28" s="664" t="s">
        <v>201</v>
      </c>
      <c r="C28" s="103" t="s">
        <v>782</v>
      </c>
      <c r="D28" s="62">
        <v>12</v>
      </c>
      <c r="E28" s="100"/>
      <c r="F28" s="101"/>
      <c r="G28" s="101"/>
      <c r="H28" s="102"/>
      <c r="I28" s="662"/>
      <c r="J28" s="40"/>
      <c r="K28" s="663"/>
      <c r="L28" s="104"/>
      <c r="M28" s="1">
        <v>5</v>
      </c>
      <c r="N28" s="528">
        <f t="shared" si="0"/>
        <v>5.7142857142857135</v>
      </c>
      <c r="O28" s="297">
        <f t="shared" si="1"/>
        <v>11.428571428571427</v>
      </c>
      <c r="P28" s="1">
        <v>11</v>
      </c>
    </row>
    <row r="29" spans="1:16" ht="11.25">
      <c r="A29" s="21" t="s">
        <v>849</v>
      </c>
      <c r="B29" s="664" t="s">
        <v>202</v>
      </c>
      <c r="C29" s="103" t="s">
        <v>782</v>
      </c>
      <c r="D29" s="62">
        <v>12</v>
      </c>
      <c r="E29" s="100"/>
      <c r="F29" s="101"/>
      <c r="G29" s="101"/>
      <c r="H29" s="102"/>
      <c r="I29" s="662"/>
      <c r="J29" s="40"/>
      <c r="K29" s="663"/>
      <c r="L29" s="104"/>
      <c r="M29" s="1">
        <v>5</v>
      </c>
      <c r="N29" s="528">
        <f t="shared" si="0"/>
        <v>5.7142857142857135</v>
      </c>
      <c r="O29" s="297">
        <f t="shared" si="1"/>
        <v>11.428571428571427</v>
      </c>
      <c r="P29" s="1">
        <v>12</v>
      </c>
    </row>
    <row r="30" spans="1:16" ht="11.25">
      <c r="A30" s="21" t="s">
        <v>851</v>
      </c>
      <c r="B30" s="664" t="s">
        <v>203</v>
      </c>
      <c r="C30" s="103" t="s">
        <v>782</v>
      </c>
      <c r="D30" s="62">
        <v>12</v>
      </c>
      <c r="E30" s="100"/>
      <c r="F30" s="101"/>
      <c r="G30" s="101"/>
      <c r="H30" s="102"/>
      <c r="I30" s="662"/>
      <c r="J30" s="40"/>
      <c r="K30" s="663"/>
      <c r="L30" s="104"/>
      <c r="M30" s="1">
        <v>5</v>
      </c>
      <c r="N30" s="528">
        <f t="shared" si="0"/>
        <v>5.7142857142857135</v>
      </c>
      <c r="O30" s="297">
        <f t="shared" si="1"/>
        <v>11.428571428571427</v>
      </c>
      <c r="P30" s="1">
        <v>11</v>
      </c>
    </row>
    <row r="31" spans="1:16" ht="11.25">
      <c r="A31" s="21" t="s">
        <v>849</v>
      </c>
      <c r="B31" s="664" t="s">
        <v>204</v>
      </c>
      <c r="C31" s="103" t="s">
        <v>782</v>
      </c>
      <c r="D31" s="62">
        <v>4</v>
      </c>
      <c r="E31" s="100"/>
      <c r="F31" s="101"/>
      <c r="G31" s="101"/>
      <c r="H31" s="102"/>
      <c r="I31" s="662"/>
      <c r="J31" s="40"/>
      <c r="K31" s="663"/>
      <c r="L31" s="104"/>
      <c r="N31" s="528">
        <f t="shared" si="0"/>
        <v>0</v>
      </c>
      <c r="O31" s="297">
        <f t="shared" si="1"/>
        <v>0</v>
      </c>
      <c r="P31" s="1">
        <v>1</v>
      </c>
    </row>
    <row r="32" spans="1:16" ht="11.25">
      <c r="A32" s="21" t="s">
        <v>851</v>
      </c>
      <c r="B32" s="664" t="s">
        <v>205</v>
      </c>
      <c r="C32" s="103" t="s">
        <v>782</v>
      </c>
      <c r="D32" s="62">
        <v>4</v>
      </c>
      <c r="E32" s="100"/>
      <c r="F32" s="101"/>
      <c r="G32" s="101"/>
      <c r="H32" s="102"/>
      <c r="I32" s="662"/>
      <c r="J32" s="40"/>
      <c r="K32" s="663"/>
      <c r="L32" s="104"/>
      <c r="N32" s="528">
        <f t="shared" si="0"/>
        <v>0</v>
      </c>
      <c r="O32" s="297">
        <f t="shared" si="1"/>
        <v>0</v>
      </c>
      <c r="P32" s="1">
        <v>1</v>
      </c>
    </row>
    <row r="33" spans="1:17" ht="11.25">
      <c r="A33" s="21"/>
      <c r="B33" s="283" t="s">
        <v>1036</v>
      </c>
      <c r="C33" s="544"/>
      <c r="D33" s="283"/>
      <c r="E33" s="100"/>
      <c r="F33" s="342"/>
      <c r="G33" s="342"/>
      <c r="H33" s="102"/>
      <c r="I33" s="666"/>
      <c r="J33" s="40"/>
      <c r="K33" s="667"/>
      <c r="L33" s="342"/>
      <c r="M33" s="10"/>
      <c r="N33" s="10"/>
      <c r="O33" s="10"/>
      <c r="P33" s="10"/>
      <c r="Q33" s="10"/>
    </row>
    <row r="34" spans="5:10" ht="11.25">
      <c r="E34" s="296"/>
      <c r="H34" s="226"/>
      <c r="J34" s="225"/>
    </row>
    <row r="35" spans="1:12" ht="22.5">
      <c r="A35" s="15" t="s">
        <v>763</v>
      </c>
      <c r="B35" s="15" t="s">
        <v>764</v>
      </c>
      <c r="C35" s="15" t="s">
        <v>1043</v>
      </c>
      <c r="D35" s="15" t="s">
        <v>1360</v>
      </c>
      <c r="E35" s="17" t="s">
        <v>147</v>
      </c>
      <c r="F35" s="15" t="s">
        <v>148</v>
      </c>
      <c r="G35" s="15" t="s">
        <v>773</v>
      </c>
      <c r="H35" s="299" t="s">
        <v>149</v>
      </c>
      <c r="I35" s="15" t="s">
        <v>775</v>
      </c>
      <c r="J35" s="15" t="s">
        <v>397</v>
      </c>
      <c r="K35" s="719" t="s">
        <v>1254</v>
      </c>
      <c r="L35" s="719" t="s">
        <v>397</v>
      </c>
    </row>
    <row r="36" spans="1:13" ht="11.25">
      <c r="A36" s="557"/>
      <c r="B36" s="583" t="s">
        <v>206</v>
      </c>
      <c r="C36" s="103" t="s">
        <v>1257</v>
      </c>
      <c r="D36" s="40">
        <v>24</v>
      </c>
      <c r="E36" s="100"/>
      <c r="F36" s="100"/>
      <c r="G36" s="101"/>
      <c r="H36" s="102"/>
      <c r="I36" s="668"/>
      <c r="J36" s="40"/>
      <c r="K36" s="779"/>
      <c r="L36" s="779"/>
      <c r="M36" s="297"/>
    </row>
    <row r="37" spans="1:13" ht="11.25">
      <c r="A37" s="307"/>
      <c r="B37" s="577"/>
      <c r="C37" s="669"/>
      <c r="D37" s="518"/>
      <c r="E37" s="518"/>
      <c r="F37" s="670"/>
      <c r="G37" s="671"/>
      <c r="H37" s="226"/>
      <c r="I37" s="671"/>
      <c r="J37" s="672"/>
      <c r="K37" s="671"/>
      <c r="L37" s="671"/>
      <c r="M37" s="671"/>
    </row>
    <row r="38" spans="1:12" ht="11.25">
      <c r="A38" s="39"/>
      <c r="B38" s="86" t="s">
        <v>207</v>
      </c>
      <c r="C38" s="39"/>
      <c r="D38" s="39"/>
      <c r="E38" s="100"/>
      <c r="F38" s="39"/>
      <c r="G38" s="342"/>
      <c r="H38" s="342"/>
      <c r="I38" s="342"/>
      <c r="J38" s="342"/>
      <c r="K38" s="342"/>
      <c r="L38" s="342"/>
    </row>
    <row r="39" ht="11.25">
      <c r="J39" s="572"/>
    </row>
    <row r="40" spans="1:10" ht="11.25">
      <c r="A40" s="113"/>
      <c r="B40" s="113"/>
      <c r="C40" s="113"/>
      <c r="J40" s="572"/>
    </row>
    <row r="41" spans="1:12" ht="22.5">
      <c r="A41" s="561"/>
      <c r="B41" s="768" t="s">
        <v>208</v>
      </c>
      <c r="C41" s="768"/>
      <c r="D41" s="768"/>
      <c r="E41" s="768"/>
      <c r="F41" s="768"/>
      <c r="G41" s="768"/>
      <c r="H41" s="768"/>
      <c r="I41" s="768"/>
      <c r="J41" s="768"/>
      <c r="K41" s="768"/>
      <c r="L41" s="656" t="s">
        <v>1038</v>
      </c>
    </row>
    <row r="42" spans="1:12" ht="11.25">
      <c r="A42" s="114" t="s">
        <v>780</v>
      </c>
      <c r="B42" s="741" t="s">
        <v>209</v>
      </c>
      <c r="C42" s="741"/>
      <c r="D42" s="741"/>
      <c r="E42" s="741"/>
      <c r="F42" s="741"/>
      <c r="G42" s="741"/>
      <c r="H42" s="741"/>
      <c r="I42" s="741"/>
      <c r="J42" s="741"/>
      <c r="K42" s="741"/>
      <c r="L42" s="673"/>
    </row>
    <row r="43" spans="1:12" ht="11.25">
      <c r="A43" s="114" t="s">
        <v>783</v>
      </c>
      <c r="B43" s="741" t="s">
        <v>552</v>
      </c>
      <c r="C43" s="741"/>
      <c r="D43" s="741"/>
      <c r="E43" s="741"/>
      <c r="F43" s="741"/>
      <c r="G43" s="741"/>
      <c r="H43" s="741"/>
      <c r="I43" s="741"/>
      <c r="J43" s="741"/>
      <c r="K43" s="741"/>
      <c r="L43" s="674"/>
    </row>
    <row r="44" spans="1:12" ht="11.25">
      <c r="A44" s="114" t="s">
        <v>785</v>
      </c>
      <c r="B44" s="741" t="s">
        <v>210</v>
      </c>
      <c r="C44" s="741"/>
      <c r="D44" s="741"/>
      <c r="E44" s="741"/>
      <c r="F44" s="741"/>
      <c r="G44" s="741"/>
      <c r="H44" s="741"/>
      <c r="I44" s="741"/>
      <c r="J44" s="741"/>
      <c r="K44" s="741"/>
      <c r="L44" s="587"/>
    </row>
    <row r="45" spans="1:12" ht="11.25">
      <c r="A45" s="114" t="s">
        <v>787</v>
      </c>
      <c r="B45" s="741" t="s">
        <v>211</v>
      </c>
      <c r="C45" s="741"/>
      <c r="D45" s="741"/>
      <c r="E45" s="741"/>
      <c r="F45" s="741"/>
      <c r="G45" s="741"/>
      <c r="H45" s="741"/>
      <c r="I45" s="741"/>
      <c r="J45" s="741"/>
      <c r="K45" s="741"/>
      <c r="L45" s="675"/>
    </row>
    <row r="46" spans="1:12" ht="11.25">
      <c r="A46" s="114" t="s">
        <v>789</v>
      </c>
      <c r="B46" s="741" t="s">
        <v>1039</v>
      </c>
      <c r="C46" s="741"/>
      <c r="D46" s="741"/>
      <c r="E46" s="741"/>
      <c r="F46" s="741"/>
      <c r="G46" s="741"/>
      <c r="H46" s="741"/>
      <c r="I46" s="741"/>
      <c r="J46" s="741"/>
      <c r="K46" s="741"/>
      <c r="L46" s="39"/>
    </row>
    <row r="47" spans="2:10" ht="11.25">
      <c r="B47" s="2"/>
      <c r="J47" s="225"/>
    </row>
    <row r="52" ht="11.25">
      <c r="L52" s="790" t="s">
        <v>429</v>
      </c>
    </row>
    <row r="53" ht="11.25">
      <c r="F53" s="791" t="s">
        <v>426</v>
      </c>
    </row>
    <row r="108" ht="11.25">
      <c r="T108" s="2"/>
    </row>
    <row r="128" ht="11.25">
      <c r="T128" s="2"/>
    </row>
  </sheetData>
  <mergeCells count="9">
    <mergeCell ref="B46:K46"/>
    <mergeCell ref="B42:K42"/>
    <mergeCell ref="B43:K43"/>
    <mergeCell ref="B44:K44"/>
    <mergeCell ref="B45:K45"/>
    <mergeCell ref="A5:L5"/>
    <mergeCell ref="K35:L35"/>
    <mergeCell ref="K36:L36"/>
    <mergeCell ref="B41:K41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27"/>
  <sheetViews>
    <sheetView zoomScale="120" zoomScaleNormal="120" workbookViewId="0" topLeftCell="D53">
      <selection activeCell="O67" sqref="O67"/>
    </sheetView>
  </sheetViews>
  <sheetFormatPr defaultColWidth="9.140625" defaultRowHeight="12.75"/>
  <cols>
    <col min="1" max="1" width="6.28125" style="1" customWidth="1"/>
    <col min="2" max="2" width="27.140625" style="1" customWidth="1"/>
    <col min="3" max="3" width="9.140625" style="1" customWidth="1"/>
    <col min="4" max="4" width="6.7109375" style="1" customWidth="1"/>
    <col min="5" max="6" width="0" style="1" hidden="1" customWidth="1"/>
    <col min="7" max="7" width="7.57421875" style="1" customWidth="1"/>
    <col min="8" max="8" width="10.140625" style="1" customWidth="1"/>
    <col min="9" max="9" width="10.00390625" style="1" customWidth="1"/>
    <col min="10" max="10" width="12.28125" style="1" customWidth="1"/>
    <col min="11" max="11" width="6.00390625" style="1" customWidth="1"/>
    <col min="12" max="12" width="12.140625" style="1" customWidth="1"/>
    <col min="13" max="13" width="8.7109375" style="1" customWidth="1"/>
    <col min="14" max="15" width="12.57421875" style="1" customWidth="1"/>
    <col min="16" max="18" width="0" style="1" hidden="1" customWidth="1"/>
    <col min="19" max="19" width="0" style="10" hidden="1" customWidth="1"/>
    <col min="20" max="20" width="0" style="1" hidden="1" customWidth="1"/>
    <col min="21" max="22" width="0" style="10" hidden="1" customWidth="1"/>
    <col min="23" max="23" width="0" style="1" hidden="1" customWidth="1"/>
    <col min="24" max="16384" width="9.140625" style="1" customWidth="1"/>
  </cols>
  <sheetData>
    <row r="3" ht="11.25">
      <c r="B3" s="785" t="s">
        <v>421</v>
      </c>
    </row>
    <row r="4" ht="11.25">
      <c r="B4" s="785" t="s">
        <v>422</v>
      </c>
    </row>
    <row r="5" spans="1:22" s="2" customFormat="1" ht="27.75" customHeight="1">
      <c r="A5" s="718" t="s">
        <v>212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33"/>
      <c r="Q5" s="11"/>
      <c r="S5" s="11"/>
      <c r="U5" s="11"/>
      <c r="V5" s="11"/>
    </row>
    <row r="6" spans="1:17" ht="11.25">
      <c r="A6" s="515"/>
      <c r="B6" s="515"/>
      <c r="C6" s="516"/>
      <c r="D6" s="515"/>
      <c r="E6" s="515"/>
      <c r="F6" s="515"/>
      <c r="G6" s="515"/>
      <c r="H6" s="515"/>
      <c r="I6" s="515"/>
      <c r="J6" s="515"/>
      <c r="K6" s="515"/>
      <c r="L6" s="515"/>
      <c r="M6" s="515"/>
      <c r="P6" s="4"/>
      <c r="Q6" s="10"/>
    </row>
    <row r="7" spans="1:20" ht="41.25" customHeight="1">
      <c r="A7" s="15" t="s">
        <v>763</v>
      </c>
      <c r="B7" s="15" t="s">
        <v>764</v>
      </c>
      <c r="C7" s="519" t="s">
        <v>1314</v>
      </c>
      <c r="D7" s="15" t="s">
        <v>1043</v>
      </c>
      <c r="E7" s="15" t="s">
        <v>213</v>
      </c>
      <c r="F7" s="15" t="s">
        <v>769</v>
      </c>
      <c r="G7" s="15" t="s">
        <v>214</v>
      </c>
      <c r="H7" s="17" t="s">
        <v>771</v>
      </c>
      <c r="I7" s="15" t="s">
        <v>772</v>
      </c>
      <c r="J7" s="15" t="s">
        <v>773</v>
      </c>
      <c r="K7" s="15" t="s">
        <v>774</v>
      </c>
      <c r="L7" s="15" t="s">
        <v>775</v>
      </c>
      <c r="M7" s="15" t="s">
        <v>776</v>
      </c>
      <c r="N7" s="18" t="s">
        <v>777</v>
      </c>
      <c r="O7" s="18" t="s">
        <v>778</v>
      </c>
      <c r="P7" s="521"/>
      <c r="Q7" s="521"/>
      <c r="R7" s="522" t="s">
        <v>779</v>
      </c>
      <c r="S7" s="522"/>
      <c r="T7" s="10" t="s">
        <v>769</v>
      </c>
    </row>
    <row r="8" spans="1:23" ht="18" customHeight="1">
      <c r="A8" s="21" t="s">
        <v>780</v>
      </c>
      <c r="B8" s="52" t="s">
        <v>502</v>
      </c>
      <c r="C8" s="523">
        <v>80</v>
      </c>
      <c r="D8" s="103" t="s">
        <v>782</v>
      </c>
      <c r="E8" s="110">
        <v>4</v>
      </c>
      <c r="F8" s="110">
        <v>50</v>
      </c>
      <c r="G8" s="110"/>
      <c r="H8" s="100"/>
      <c r="I8" s="101"/>
      <c r="J8" s="101"/>
      <c r="K8" s="102"/>
      <c r="L8" s="101"/>
      <c r="M8" s="103"/>
      <c r="N8" s="104"/>
      <c r="O8" s="104"/>
      <c r="P8" s="52" t="s">
        <v>502</v>
      </c>
      <c r="Q8" s="528">
        <v>20003050</v>
      </c>
      <c r="R8" s="529">
        <v>1</v>
      </c>
      <c r="S8" s="676">
        <f aca="true" t="shared" si="0" ref="S8:S46">R8/22*24</f>
        <v>1.0909090909090908</v>
      </c>
      <c r="T8" s="1">
        <v>34</v>
      </c>
      <c r="U8" s="10">
        <f aca="true" t="shared" si="1" ref="U8:U46">T8/19*24</f>
        <v>42.94736842105263</v>
      </c>
      <c r="W8" s="1">
        <f aca="true" t="shared" si="2" ref="W8:W46">S8+U8+V8</f>
        <v>44.038277511961724</v>
      </c>
    </row>
    <row r="9" spans="1:23" ht="11.25">
      <c r="A9" s="21" t="s">
        <v>783</v>
      </c>
      <c r="B9" s="52" t="s">
        <v>503</v>
      </c>
      <c r="C9" s="523">
        <v>4800</v>
      </c>
      <c r="D9" s="103" t="s">
        <v>782</v>
      </c>
      <c r="E9" s="110"/>
      <c r="F9" s="110">
        <v>60</v>
      </c>
      <c r="G9" s="110"/>
      <c r="H9" s="100"/>
      <c r="I9" s="101"/>
      <c r="J9" s="101"/>
      <c r="K9" s="102"/>
      <c r="L9" s="101"/>
      <c r="M9" s="103"/>
      <c r="N9" s="104"/>
      <c r="O9" s="104"/>
      <c r="P9" s="52" t="s">
        <v>503</v>
      </c>
      <c r="Q9" s="528">
        <v>20006800</v>
      </c>
      <c r="S9" s="676">
        <f t="shared" si="0"/>
        <v>0</v>
      </c>
      <c r="T9" s="1">
        <v>44</v>
      </c>
      <c r="U9" s="10">
        <f t="shared" si="1"/>
        <v>55.578947368421055</v>
      </c>
      <c r="W9" s="1">
        <f t="shared" si="2"/>
        <v>55.578947368421055</v>
      </c>
    </row>
    <row r="10" spans="1:23" ht="13.5" customHeight="1">
      <c r="A10" s="21" t="s">
        <v>785</v>
      </c>
      <c r="B10" s="237" t="s">
        <v>215</v>
      </c>
      <c r="C10" s="523">
        <v>2000</v>
      </c>
      <c r="D10" s="103" t="s">
        <v>782</v>
      </c>
      <c r="E10" s="110">
        <v>9</v>
      </c>
      <c r="F10" s="110">
        <v>35</v>
      </c>
      <c r="G10" s="110"/>
      <c r="H10" s="100"/>
      <c r="I10" s="101"/>
      <c r="J10" s="101"/>
      <c r="K10" s="102"/>
      <c r="L10" s="101"/>
      <c r="M10" s="103"/>
      <c r="N10" s="104"/>
      <c r="O10" s="104"/>
      <c r="P10" s="237" t="s">
        <v>215</v>
      </c>
      <c r="Q10" s="528">
        <v>20301800</v>
      </c>
      <c r="R10" s="1">
        <v>1</v>
      </c>
      <c r="S10" s="676">
        <f t="shared" si="0"/>
        <v>1.0909090909090908</v>
      </c>
      <c r="U10" s="10">
        <f t="shared" si="1"/>
        <v>0</v>
      </c>
      <c r="V10" s="10">
        <v>2</v>
      </c>
      <c r="W10" s="1">
        <f t="shared" si="2"/>
        <v>3.090909090909091</v>
      </c>
    </row>
    <row r="11" spans="1:23" ht="15" customHeight="1">
      <c r="A11" s="21" t="s">
        <v>787</v>
      </c>
      <c r="B11" s="237" t="s">
        <v>505</v>
      </c>
      <c r="C11" s="523">
        <v>2000</v>
      </c>
      <c r="D11" s="103" t="s">
        <v>782</v>
      </c>
      <c r="E11" s="110">
        <v>9</v>
      </c>
      <c r="F11" s="110">
        <v>80</v>
      </c>
      <c r="G11" s="110"/>
      <c r="H11" s="100"/>
      <c r="I11" s="101"/>
      <c r="J11" s="101"/>
      <c r="K11" s="102"/>
      <c r="L11" s="101"/>
      <c r="M11" s="103"/>
      <c r="N11" s="104"/>
      <c r="O11" s="104"/>
      <c r="P11" s="237" t="s">
        <v>505</v>
      </c>
      <c r="Q11" s="528">
        <v>9758515</v>
      </c>
      <c r="R11" s="1">
        <v>1</v>
      </c>
      <c r="S11" s="676">
        <f t="shared" si="0"/>
        <v>1.0909090909090908</v>
      </c>
      <c r="T11" s="1">
        <v>66</v>
      </c>
      <c r="U11" s="10">
        <f t="shared" si="1"/>
        <v>83.36842105263159</v>
      </c>
      <c r="V11" s="10">
        <v>13</v>
      </c>
      <c r="W11" s="1">
        <f t="shared" si="2"/>
        <v>97.45933014354068</v>
      </c>
    </row>
    <row r="12" spans="1:23" ht="14.25" customHeight="1">
      <c r="A12" s="21" t="s">
        <v>789</v>
      </c>
      <c r="B12" s="237" t="s">
        <v>506</v>
      </c>
      <c r="C12" s="523">
        <v>2000</v>
      </c>
      <c r="D12" s="103" t="s">
        <v>782</v>
      </c>
      <c r="E12" s="110">
        <v>34</v>
      </c>
      <c r="F12" s="110">
        <v>27</v>
      </c>
      <c r="G12" s="110"/>
      <c r="H12" s="100"/>
      <c r="I12" s="101"/>
      <c r="J12" s="101"/>
      <c r="K12" s="102"/>
      <c r="L12" s="101"/>
      <c r="M12" s="103"/>
      <c r="N12" s="104"/>
      <c r="O12" s="104"/>
      <c r="P12" s="237" t="s">
        <v>506</v>
      </c>
      <c r="Q12" s="528">
        <v>20300400</v>
      </c>
      <c r="R12" s="1">
        <v>1</v>
      </c>
      <c r="S12" s="676">
        <f t="shared" si="0"/>
        <v>1.0909090909090908</v>
      </c>
      <c r="T12" s="1">
        <v>20</v>
      </c>
      <c r="U12" s="10">
        <f t="shared" si="1"/>
        <v>25.263157894736842</v>
      </c>
      <c r="W12" s="1">
        <f t="shared" si="2"/>
        <v>26.354066985645932</v>
      </c>
    </row>
    <row r="13" spans="1:23" ht="14.25" customHeight="1">
      <c r="A13" s="21" t="s">
        <v>791</v>
      </c>
      <c r="B13" s="52" t="s">
        <v>216</v>
      </c>
      <c r="C13" s="523">
        <v>480</v>
      </c>
      <c r="D13" s="103" t="s">
        <v>782</v>
      </c>
      <c r="E13" s="110">
        <v>10</v>
      </c>
      <c r="F13" s="110">
        <v>15</v>
      </c>
      <c r="G13" s="110"/>
      <c r="H13" s="100"/>
      <c r="I13" s="101"/>
      <c r="J13" s="101"/>
      <c r="K13" s="102"/>
      <c r="L13" s="101"/>
      <c r="M13" s="103"/>
      <c r="N13" s="104"/>
      <c r="O13" s="104"/>
      <c r="P13" s="52" t="s">
        <v>216</v>
      </c>
      <c r="Q13" s="528">
        <v>20300500</v>
      </c>
      <c r="R13" s="1">
        <v>8</v>
      </c>
      <c r="S13" s="676">
        <f t="shared" si="0"/>
        <v>8.727272727272727</v>
      </c>
      <c r="T13" s="1">
        <v>12</v>
      </c>
      <c r="U13" s="10">
        <f t="shared" si="1"/>
        <v>15.157894736842104</v>
      </c>
      <c r="V13" s="10">
        <v>3</v>
      </c>
      <c r="W13" s="1">
        <f t="shared" si="2"/>
        <v>26.88516746411483</v>
      </c>
    </row>
    <row r="14" spans="1:23" ht="11.25">
      <c r="A14" s="21" t="s">
        <v>794</v>
      </c>
      <c r="B14" s="52" t="s">
        <v>508</v>
      </c>
      <c r="C14" s="523">
        <v>50</v>
      </c>
      <c r="D14" s="103" t="s">
        <v>782</v>
      </c>
      <c r="E14" s="110">
        <v>4</v>
      </c>
      <c r="F14" s="110">
        <v>4</v>
      </c>
      <c r="G14" s="110"/>
      <c r="H14" s="100"/>
      <c r="I14" s="101"/>
      <c r="J14" s="101"/>
      <c r="K14" s="102"/>
      <c r="L14" s="101"/>
      <c r="M14" s="103"/>
      <c r="N14" s="104"/>
      <c r="O14" s="104"/>
      <c r="P14" s="52" t="s">
        <v>508</v>
      </c>
      <c r="Q14" s="528">
        <v>20011500</v>
      </c>
      <c r="R14" s="1">
        <v>2</v>
      </c>
      <c r="S14" s="676">
        <f t="shared" si="0"/>
        <v>2.1818181818181817</v>
      </c>
      <c r="T14" s="1">
        <v>3</v>
      </c>
      <c r="U14" s="10">
        <f t="shared" si="1"/>
        <v>3.789473684210526</v>
      </c>
      <c r="W14" s="1">
        <f t="shared" si="2"/>
        <v>5.971291866028707</v>
      </c>
    </row>
    <row r="15" spans="1:23" ht="11.25">
      <c r="A15" s="21" t="s">
        <v>796</v>
      </c>
      <c r="B15" s="52" t="s">
        <v>520</v>
      </c>
      <c r="C15" s="523">
        <v>50</v>
      </c>
      <c r="D15" s="103" t="s">
        <v>782</v>
      </c>
      <c r="E15" s="110">
        <v>4</v>
      </c>
      <c r="F15" s="110">
        <v>4</v>
      </c>
      <c r="G15" s="110"/>
      <c r="H15" s="100"/>
      <c r="I15" s="101"/>
      <c r="J15" s="101"/>
      <c r="K15" s="102"/>
      <c r="L15" s="101"/>
      <c r="M15" s="103"/>
      <c r="N15" s="104"/>
      <c r="O15" s="104"/>
      <c r="P15" s="52" t="s">
        <v>520</v>
      </c>
      <c r="Q15" s="528">
        <v>20011700</v>
      </c>
      <c r="R15" s="1">
        <v>3</v>
      </c>
      <c r="S15" s="676">
        <f t="shared" si="0"/>
        <v>3.2727272727272725</v>
      </c>
      <c r="T15" s="1">
        <v>2</v>
      </c>
      <c r="U15" s="10">
        <f t="shared" si="1"/>
        <v>2.526315789473684</v>
      </c>
      <c r="W15" s="1">
        <f t="shared" si="2"/>
        <v>5.7990430622009566</v>
      </c>
    </row>
    <row r="16" spans="1:23" ht="11.25">
      <c r="A16" s="21" t="s">
        <v>798</v>
      </c>
      <c r="B16" s="52" t="s">
        <v>519</v>
      </c>
      <c r="C16" s="523">
        <v>840</v>
      </c>
      <c r="D16" s="103" t="s">
        <v>782</v>
      </c>
      <c r="E16" s="110">
        <v>12</v>
      </c>
      <c r="F16" s="110">
        <v>15</v>
      </c>
      <c r="G16" s="110"/>
      <c r="H16" s="100"/>
      <c r="I16" s="101"/>
      <c r="J16" s="101"/>
      <c r="K16" s="102"/>
      <c r="L16" s="101"/>
      <c r="M16" s="103"/>
      <c r="N16" s="104"/>
      <c r="O16" s="104"/>
      <c r="P16" s="52" t="s">
        <v>519</v>
      </c>
      <c r="Q16" s="528">
        <v>20011800</v>
      </c>
      <c r="R16" s="1">
        <v>7</v>
      </c>
      <c r="S16" s="676">
        <f t="shared" si="0"/>
        <v>7.636363636363637</v>
      </c>
      <c r="T16" s="1">
        <v>10</v>
      </c>
      <c r="U16" s="10">
        <f t="shared" si="1"/>
        <v>12.631578947368421</v>
      </c>
      <c r="W16" s="1">
        <f t="shared" si="2"/>
        <v>20.267942583732058</v>
      </c>
    </row>
    <row r="17" spans="1:23" ht="11.25">
      <c r="A17" s="21" t="s">
        <v>800</v>
      </c>
      <c r="B17" s="52" t="s">
        <v>523</v>
      </c>
      <c r="C17" s="523">
        <v>480</v>
      </c>
      <c r="D17" s="103" t="s">
        <v>782</v>
      </c>
      <c r="E17" s="110">
        <v>6</v>
      </c>
      <c r="F17" s="110">
        <v>7</v>
      </c>
      <c r="G17" s="110"/>
      <c r="H17" s="100"/>
      <c r="I17" s="101"/>
      <c r="J17" s="101"/>
      <c r="K17" s="102"/>
      <c r="L17" s="101"/>
      <c r="M17" s="103"/>
      <c r="N17" s="104"/>
      <c r="O17" s="104"/>
      <c r="P17" s="52" t="s">
        <v>523</v>
      </c>
      <c r="Q17" s="528">
        <v>20011900</v>
      </c>
      <c r="R17" s="1">
        <v>3</v>
      </c>
      <c r="S17" s="676">
        <f t="shared" si="0"/>
        <v>3.2727272727272725</v>
      </c>
      <c r="T17" s="1">
        <v>5</v>
      </c>
      <c r="U17" s="10">
        <f t="shared" si="1"/>
        <v>6.315789473684211</v>
      </c>
      <c r="W17" s="1">
        <f t="shared" si="2"/>
        <v>9.588516746411482</v>
      </c>
    </row>
    <row r="18" spans="1:23" ht="11.25">
      <c r="A18" s="21" t="s">
        <v>802</v>
      </c>
      <c r="B18" s="52" t="s">
        <v>524</v>
      </c>
      <c r="C18" s="523">
        <v>400</v>
      </c>
      <c r="D18" s="103" t="s">
        <v>782</v>
      </c>
      <c r="E18" s="110">
        <v>0</v>
      </c>
      <c r="F18" s="110">
        <v>4</v>
      </c>
      <c r="G18" s="110"/>
      <c r="H18" s="100"/>
      <c r="I18" s="101"/>
      <c r="J18" s="101"/>
      <c r="K18" s="102"/>
      <c r="L18" s="101"/>
      <c r="M18" s="103"/>
      <c r="N18" s="104"/>
      <c r="O18" s="104"/>
      <c r="P18" s="52" t="s">
        <v>524</v>
      </c>
      <c r="Q18" s="528">
        <v>20010000</v>
      </c>
      <c r="S18" s="676">
        <f t="shared" si="0"/>
        <v>0</v>
      </c>
      <c r="T18" s="1">
        <v>1</v>
      </c>
      <c r="U18" s="10">
        <f t="shared" si="1"/>
        <v>1.263157894736842</v>
      </c>
      <c r="W18" s="1">
        <f t="shared" si="2"/>
        <v>1.263157894736842</v>
      </c>
    </row>
    <row r="19" spans="1:23" ht="11.25">
      <c r="A19" s="21" t="s">
        <v>804</v>
      </c>
      <c r="B19" s="52" t="s">
        <v>217</v>
      </c>
      <c r="C19" s="523">
        <v>480</v>
      </c>
      <c r="D19" s="103" t="s">
        <v>782</v>
      </c>
      <c r="E19" s="110">
        <v>6</v>
      </c>
      <c r="F19" s="110">
        <v>7</v>
      </c>
      <c r="G19" s="110"/>
      <c r="H19" s="100"/>
      <c r="I19" s="101"/>
      <c r="J19" s="101"/>
      <c r="K19" s="102"/>
      <c r="L19" s="101"/>
      <c r="M19" s="103"/>
      <c r="N19" s="104"/>
      <c r="O19" s="104"/>
      <c r="P19" s="52" t="s">
        <v>217</v>
      </c>
      <c r="Q19" s="528">
        <v>20011200</v>
      </c>
      <c r="R19" s="1">
        <v>3</v>
      </c>
      <c r="S19" s="676">
        <f t="shared" si="0"/>
        <v>3.2727272727272725</v>
      </c>
      <c r="T19" s="1">
        <v>4</v>
      </c>
      <c r="U19" s="10">
        <f t="shared" si="1"/>
        <v>5.052631578947368</v>
      </c>
      <c r="W19" s="1">
        <f t="shared" si="2"/>
        <v>8.32535885167464</v>
      </c>
    </row>
    <row r="20" spans="1:23" ht="11.25">
      <c r="A20" s="21" t="s">
        <v>806</v>
      </c>
      <c r="B20" s="52" t="s">
        <v>218</v>
      </c>
      <c r="C20" s="523">
        <v>480</v>
      </c>
      <c r="D20" s="103" t="s">
        <v>782</v>
      </c>
      <c r="E20" s="110">
        <v>6</v>
      </c>
      <c r="F20" s="110">
        <v>5</v>
      </c>
      <c r="G20" s="110"/>
      <c r="H20" s="100"/>
      <c r="I20" s="101"/>
      <c r="J20" s="101"/>
      <c r="K20" s="102"/>
      <c r="L20" s="101"/>
      <c r="M20" s="103"/>
      <c r="N20" s="104"/>
      <c r="O20" s="104"/>
      <c r="P20" s="52" t="s">
        <v>218</v>
      </c>
      <c r="Q20" s="528">
        <v>20011300</v>
      </c>
      <c r="R20" s="1">
        <v>3</v>
      </c>
      <c r="S20" s="676">
        <f t="shared" si="0"/>
        <v>3.2727272727272725</v>
      </c>
      <c r="T20" s="1">
        <v>3</v>
      </c>
      <c r="U20" s="10">
        <f t="shared" si="1"/>
        <v>3.789473684210526</v>
      </c>
      <c r="W20" s="1">
        <f t="shared" si="2"/>
        <v>7.062200956937799</v>
      </c>
    </row>
    <row r="21" spans="1:23" ht="16.5" customHeight="1">
      <c r="A21" s="21" t="s">
        <v>808</v>
      </c>
      <c r="B21" s="52" t="s">
        <v>219</v>
      </c>
      <c r="C21" s="523">
        <v>360</v>
      </c>
      <c r="D21" s="103" t="s">
        <v>782</v>
      </c>
      <c r="E21" s="110">
        <v>15</v>
      </c>
      <c r="F21" s="110">
        <v>18</v>
      </c>
      <c r="G21" s="110"/>
      <c r="H21" s="100"/>
      <c r="I21" s="101"/>
      <c r="J21" s="101"/>
      <c r="K21" s="102"/>
      <c r="L21" s="101"/>
      <c r="M21" s="31"/>
      <c r="N21" s="104"/>
      <c r="O21" s="104"/>
      <c r="P21" s="52" t="s">
        <v>219</v>
      </c>
      <c r="Q21" s="528">
        <v>20002300</v>
      </c>
      <c r="R21" s="1">
        <v>9</v>
      </c>
      <c r="S21" s="676">
        <f t="shared" si="0"/>
        <v>9.818181818181818</v>
      </c>
      <c r="T21" s="1">
        <v>13</v>
      </c>
      <c r="U21" s="10">
        <f t="shared" si="1"/>
        <v>16.42105263157895</v>
      </c>
      <c r="V21" s="10">
        <v>1</v>
      </c>
      <c r="W21" s="1">
        <f t="shared" si="2"/>
        <v>27.239234449760765</v>
      </c>
    </row>
    <row r="22" spans="1:23" ht="16.5" customHeight="1">
      <c r="A22" s="21" t="s">
        <v>810</v>
      </c>
      <c r="B22" s="52" t="s">
        <v>509</v>
      </c>
      <c r="C22" s="523">
        <v>360</v>
      </c>
      <c r="D22" s="103" t="s">
        <v>782</v>
      </c>
      <c r="E22" s="110">
        <v>15</v>
      </c>
      <c r="F22" s="110">
        <v>20</v>
      </c>
      <c r="G22" s="110"/>
      <c r="H22" s="100"/>
      <c r="I22" s="101"/>
      <c r="J22" s="101"/>
      <c r="K22" s="102"/>
      <c r="L22" s="101"/>
      <c r="M22" s="31"/>
      <c r="N22" s="104"/>
      <c r="O22" s="104"/>
      <c r="P22" s="52" t="s">
        <v>509</v>
      </c>
      <c r="Q22" s="528">
        <v>20300900</v>
      </c>
      <c r="R22" s="1">
        <v>11</v>
      </c>
      <c r="S22" s="676">
        <f t="shared" si="0"/>
        <v>12</v>
      </c>
      <c r="T22" s="1">
        <v>15</v>
      </c>
      <c r="U22" s="10">
        <f t="shared" si="1"/>
        <v>18.94736842105263</v>
      </c>
      <c r="V22" s="10">
        <v>2</v>
      </c>
      <c r="W22" s="1">
        <f t="shared" si="2"/>
        <v>32.94736842105263</v>
      </c>
    </row>
    <row r="23" spans="1:23" ht="14.25" customHeight="1">
      <c r="A23" s="21" t="s">
        <v>812</v>
      </c>
      <c r="B23" s="237" t="s">
        <v>220</v>
      </c>
      <c r="C23" s="523">
        <v>240</v>
      </c>
      <c r="D23" s="103" t="s">
        <v>782</v>
      </c>
      <c r="E23" s="31">
        <v>10</v>
      </c>
      <c r="F23" s="110">
        <v>10</v>
      </c>
      <c r="G23" s="110"/>
      <c r="H23" s="100"/>
      <c r="I23" s="101"/>
      <c r="J23" s="101"/>
      <c r="K23" s="102"/>
      <c r="L23" s="101"/>
      <c r="M23" s="31"/>
      <c r="N23" s="104"/>
      <c r="O23" s="104"/>
      <c r="P23" s="237" t="s">
        <v>220</v>
      </c>
      <c r="Q23" s="528">
        <v>20008700</v>
      </c>
      <c r="R23" s="1">
        <v>6</v>
      </c>
      <c r="S23" s="676">
        <f t="shared" si="0"/>
        <v>6.545454545454545</v>
      </c>
      <c r="T23" s="1">
        <v>9</v>
      </c>
      <c r="U23" s="10">
        <f t="shared" si="1"/>
        <v>11.368421052631579</v>
      </c>
      <c r="V23" s="10">
        <v>4</v>
      </c>
      <c r="W23" s="1">
        <f t="shared" si="2"/>
        <v>21.913875598086122</v>
      </c>
    </row>
    <row r="24" spans="1:23" ht="16.5" customHeight="1">
      <c r="A24" s="21" t="s">
        <v>814</v>
      </c>
      <c r="B24" s="52" t="s">
        <v>526</v>
      </c>
      <c r="C24" s="523">
        <v>60</v>
      </c>
      <c r="D24" s="103" t="s">
        <v>782</v>
      </c>
      <c r="E24" s="31">
        <v>3</v>
      </c>
      <c r="F24" s="110">
        <v>7</v>
      </c>
      <c r="G24" s="110"/>
      <c r="H24" s="100"/>
      <c r="I24" s="101"/>
      <c r="J24" s="101"/>
      <c r="K24" s="102"/>
      <c r="L24" s="101"/>
      <c r="M24" s="103"/>
      <c r="N24" s="104"/>
      <c r="O24" s="104"/>
      <c r="P24" s="52" t="s">
        <v>526</v>
      </c>
      <c r="Q24" s="528">
        <v>20301500</v>
      </c>
      <c r="R24" s="1">
        <v>1</v>
      </c>
      <c r="S24" s="676">
        <f t="shared" si="0"/>
        <v>1.0909090909090908</v>
      </c>
      <c r="T24" s="1">
        <v>5</v>
      </c>
      <c r="U24" s="10">
        <f t="shared" si="1"/>
        <v>6.315789473684211</v>
      </c>
      <c r="W24" s="1">
        <f t="shared" si="2"/>
        <v>7.4066985645933014</v>
      </c>
    </row>
    <row r="25" spans="1:23" ht="16.5" customHeight="1">
      <c r="A25" s="21" t="s">
        <v>816</v>
      </c>
      <c r="B25" s="52" t="s">
        <v>528</v>
      </c>
      <c r="C25" s="523">
        <v>60</v>
      </c>
      <c r="D25" s="103" t="s">
        <v>782</v>
      </c>
      <c r="E25" s="31">
        <v>3</v>
      </c>
      <c r="F25" s="110">
        <v>7</v>
      </c>
      <c r="G25" s="110"/>
      <c r="H25" s="100"/>
      <c r="I25" s="101"/>
      <c r="J25" s="101"/>
      <c r="K25" s="102"/>
      <c r="L25" s="101"/>
      <c r="M25" s="103"/>
      <c r="N25" s="104"/>
      <c r="O25" s="104"/>
      <c r="P25" s="52" t="s">
        <v>528</v>
      </c>
      <c r="Q25" s="528">
        <v>20301600</v>
      </c>
      <c r="R25" s="1">
        <v>1</v>
      </c>
      <c r="S25" s="676">
        <f t="shared" si="0"/>
        <v>1.0909090909090908</v>
      </c>
      <c r="T25" s="1">
        <v>5</v>
      </c>
      <c r="U25" s="10">
        <f t="shared" si="1"/>
        <v>6.315789473684211</v>
      </c>
      <c r="W25" s="1">
        <f t="shared" si="2"/>
        <v>7.4066985645933014</v>
      </c>
    </row>
    <row r="26" spans="1:23" ht="15" customHeight="1">
      <c r="A26" s="21" t="s">
        <v>818</v>
      </c>
      <c r="B26" s="52" t="s">
        <v>221</v>
      </c>
      <c r="C26" s="523">
        <v>480</v>
      </c>
      <c r="D26" s="103" t="s">
        <v>782</v>
      </c>
      <c r="E26" s="110">
        <v>10</v>
      </c>
      <c r="F26" s="110">
        <v>18</v>
      </c>
      <c r="G26" s="110"/>
      <c r="H26" s="100"/>
      <c r="I26" s="101"/>
      <c r="J26" s="101"/>
      <c r="K26" s="102"/>
      <c r="L26" s="101"/>
      <c r="M26" s="103"/>
      <c r="N26" s="104"/>
      <c r="O26" s="104"/>
      <c r="P26" s="52" t="s">
        <v>221</v>
      </c>
      <c r="Q26" s="528">
        <v>20002700</v>
      </c>
      <c r="R26" s="1">
        <v>10</v>
      </c>
      <c r="S26" s="676">
        <f t="shared" si="0"/>
        <v>10.909090909090908</v>
      </c>
      <c r="T26" s="1">
        <v>12</v>
      </c>
      <c r="U26" s="10">
        <f t="shared" si="1"/>
        <v>15.157894736842104</v>
      </c>
      <c r="V26" s="10">
        <v>2</v>
      </c>
      <c r="W26" s="1">
        <f t="shared" si="2"/>
        <v>28.066985645933013</v>
      </c>
    </row>
    <row r="27" spans="1:23" ht="15.75" customHeight="1">
      <c r="A27" s="21" t="s">
        <v>820</v>
      </c>
      <c r="B27" s="52" t="s">
        <v>222</v>
      </c>
      <c r="C27" s="523">
        <v>360</v>
      </c>
      <c r="D27" s="103" t="s">
        <v>782</v>
      </c>
      <c r="E27" s="110">
        <v>10</v>
      </c>
      <c r="F27" s="110">
        <v>0</v>
      </c>
      <c r="G27" s="110"/>
      <c r="H27" s="100"/>
      <c r="I27" s="101"/>
      <c r="J27" s="101"/>
      <c r="K27" s="102"/>
      <c r="L27" s="101"/>
      <c r="M27" s="103"/>
      <c r="N27" s="104"/>
      <c r="O27" s="104"/>
      <c r="P27" s="52" t="s">
        <v>222</v>
      </c>
      <c r="Q27" s="528">
        <v>20302000</v>
      </c>
      <c r="R27" s="1">
        <v>9</v>
      </c>
      <c r="S27" s="676">
        <f t="shared" si="0"/>
        <v>9.818181818181818</v>
      </c>
      <c r="U27" s="10">
        <f t="shared" si="1"/>
        <v>0</v>
      </c>
      <c r="V27" s="10">
        <v>2</v>
      </c>
      <c r="W27" s="1">
        <f t="shared" si="2"/>
        <v>11.818181818181818</v>
      </c>
    </row>
    <row r="28" spans="1:23" ht="11.25">
      <c r="A28" s="21" t="s">
        <v>822</v>
      </c>
      <c r="B28" s="52" t="s">
        <v>223</v>
      </c>
      <c r="C28" s="523">
        <v>1800</v>
      </c>
      <c r="D28" s="103" t="s">
        <v>782</v>
      </c>
      <c r="E28" s="24">
        <v>19</v>
      </c>
      <c r="F28" s="24">
        <v>162</v>
      </c>
      <c r="G28" s="110"/>
      <c r="H28" s="100"/>
      <c r="I28" s="101"/>
      <c r="J28" s="101"/>
      <c r="K28" s="102"/>
      <c r="L28" s="101"/>
      <c r="M28" s="103"/>
      <c r="N28" s="104"/>
      <c r="O28" s="104"/>
      <c r="P28" s="52" t="s">
        <v>223</v>
      </c>
      <c r="Q28" s="528">
        <v>20500100</v>
      </c>
      <c r="R28" s="1">
        <v>1</v>
      </c>
      <c r="S28" s="676">
        <f t="shared" si="0"/>
        <v>1.0909090909090908</v>
      </c>
      <c r="T28" s="1">
        <v>121</v>
      </c>
      <c r="U28" s="10">
        <f t="shared" si="1"/>
        <v>152.8421052631579</v>
      </c>
      <c r="W28" s="1">
        <f t="shared" si="2"/>
        <v>153.93301435406698</v>
      </c>
    </row>
    <row r="29" spans="1:23" ht="11.25">
      <c r="A29" s="21" t="s">
        <v>824</v>
      </c>
      <c r="B29" s="52" t="s">
        <v>525</v>
      </c>
      <c r="C29" s="523">
        <v>320</v>
      </c>
      <c r="D29" s="103" t="s">
        <v>782</v>
      </c>
      <c r="E29" s="24"/>
      <c r="F29" s="24">
        <v>4</v>
      </c>
      <c r="G29" s="110"/>
      <c r="H29" s="100"/>
      <c r="I29" s="101"/>
      <c r="J29" s="101"/>
      <c r="K29" s="102"/>
      <c r="L29" s="101"/>
      <c r="M29" s="103"/>
      <c r="N29" s="104"/>
      <c r="O29" s="104"/>
      <c r="P29" s="52" t="s">
        <v>525</v>
      </c>
      <c r="Q29" s="528">
        <v>20201300</v>
      </c>
      <c r="S29" s="676">
        <f t="shared" si="0"/>
        <v>0</v>
      </c>
      <c r="T29" s="1">
        <v>3</v>
      </c>
      <c r="U29" s="10">
        <f t="shared" si="1"/>
        <v>3.789473684210526</v>
      </c>
      <c r="W29" s="1">
        <f t="shared" si="2"/>
        <v>3.789473684210526</v>
      </c>
    </row>
    <row r="30" spans="1:23" ht="24.75" customHeight="1">
      <c r="A30" s="21"/>
      <c r="B30" s="542" t="s">
        <v>224</v>
      </c>
      <c r="C30" s="523"/>
      <c r="D30" s="103"/>
      <c r="E30" s="103"/>
      <c r="F30" s="103"/>
      <c r="G30" s="110"/>
      <c r="H30" s="100"/>
      <c r="I30" s="101"/>
      <c r="J30" s="101"/>
      <c r="K30" s="102"/>
      <c r="L30" s="101"/>
      <c r="M30" s="103"/>
      <c r="N30" s="104"/>
      <c r="O30" s="104"/>
      <c r="P30" s="542" t="s">
        <v>224</v>
      </c>
      <c r="Q30" s="528"/>
      <c r="S30" s="676">
        <f t="shared" si="0"/>
        <v>0</v>
      </c>
      <c r="U30" s="10">
        <f t="shared" si="1"/>
        <v>0</v>
      </c>
      <c r="W30" s="1">
        <f t="shared" si="2"/>
        <v>0</v>
      </c>
    </row>
    <row r="31" spans="1:23" ht="22.5">
      <c r="A31" s="21" t="s">
        <v>826</v>
      </c>
      <c r="B31" s="658" t="s">
        <v>225</v>
      </c>
      <c r="C31" s="523"/>
      <c r="D31" s="103" t="s">
        <v>782</v>
      </c>
      <c r="E31" s="243">
        <v>20</v>
      </c>
      <c r="F31" s="243">
        <v>32</v>
      </c>
      <c r="G31" s="110">
        <f aca="true" t="shared" si="3" ref="G31:G46">E31+F31</f>
        <v>52</v>
      </c>
      <c r="H31" s="100"/>
      <c r="I31" s="101"/>
      <c r="J31" s="101"/>
      <c r="K31" s="102"/>
      <c r="L31" s="101"/>
      <c r="M31" s="103"/>
      <c r="N31" s="104"/>
      <c r="O31" s="104"/>
      <c r="P31" s="658" t="s">
        <v>225</v>
      </c>
      <c r="Q31" s="528">
        <v>20003110</v>
      </c>
      <c r="R31" s="1">
        <v>7</v>
      </c>
      <c r="S31" s="676">
        <f t="shared" si="0"/>
        <v>7.636363636363637</v>
      </c>
      <c r="T31" s="1">
        <v>23</v>
      </c>
      <c r="U31" s="10">
        <f t="shared" si="1"/>
        <v>29.05263157894737</v>
      </c>
      <c r="W31" s="1">
        <f t="shared" si="2"/>
        <v>36.68899521531101</v>
      </c>
    </row>
    <row r="32" spans="1:23" ht="18" customHeight="1">
      <c r="A32" s="21" t="s">
        <v>828</v>
      </c>
      <c r="B32" s="658" t="s">
        <v>226</v>
      </c>
      <c r="C32" s="523"/>
      <c r="D32" s="103" t="s">
        <v>782</v>
      </c>
      <c r="E32" s="243">
        <v>6</v>
      </c>
      <c r="F32" s="243">
        <v>23</v>
      </c>
      <c r="G32" s="110">
        <f t="shared" si="3"/>
        <v>29</v>
      </c>
      <c r="H32" s="100"/>
      <c r="I32" s="101"/>
      <c r="J32" s="101"/>
      <c r="K32" s="102"/>
      <c r="L32" s="101"/>
      <c r="M32" s="103"/>
      <c r="N32" s="104"/>
      <c r="O32" s="104"/>
      <c r="P32" s="658" t="s">
        <v>226</v>
      </c>
      <c r="Q32" s="528">
        <v>20003210</v>
      </c>
      <c r="R32" s="1">
        <v>2</v>
      </c>
      <c r="S32" s="676">
        <f t="shared" si="0"/>
        <v>2.1818181818181817</v>
      </c>
      <c r="T32" s="1">
        <v>18</v>
      </c>
      <c r="U32" s="10">
        <f t="shared" si="1"/>
        <v>22.736842105263158</v>
      </c>
      <c r="W32" s="1">
        <f t="shared" si="2"/>
        <v>24.918660287081337</v>
      </c>
    </row>
    <row r="33" spans="1:23" ht="22.5">
      <c r="A33" s="21" t="s">
        <v>830</v>
      </c>
      <c r="B33" s="658" t="s">
        <v>227</v>
      </c>
      <c r="C33" s="523"/>
      <c r="D33" s="103" t="s">
        <v>782</v>
      </c>
      <c r="E33" s="243">
        <v>12</v>
      </c>
      <c r="F33" s="243">
        <v>10</v>
      </c>
      <c r="G33" s="110">
        <f t="shared" si="3"/>
        <v>22</v>
      </c>
      <c r="H33" s="100"/>
      <c r="I33" s="101"/>
      <c r="J33" s="101"/>
      <c r="K33" s="102"/>
      <c r="L33" s="101"/>
      <c r="M33" s="103"/>
      <c r="N33" s="104"/>
      <c r="O33" s="104"/>
      <c r="P33" s="658" t="s">
        <v>227</v>
      </c>
      <c r="Q33" s="528">
        <v>20013100</v>
      </c>
      <c r="R33" s="1">
        <v>2</v>
      </c>
      <c r="S33" s="676">
        <f t="shared" si="0"/>
        <v>2.1818181818181817</v>
      </c>
      <c r="T33" s="1">
        <v>7</v>
      </c>
      <c r="U33" s="10">
        <f t="shared" si="1"/>
        <v>8.842105263157894</v>
      </c>
      <c r="W33" s="1">
        <f t="shared" si="2"/>
        <v>11.023923444976075</v>
      </c>
    </row>
    <row r="34" spans="1:23" ht="22.5">
      <c r="A34" s="21" t="s">
        <v>832</v>
      </c>
      <c r="B34" s="658" t="s">
        <v>228</v>
      </c>
      <c r="C34" s="523"/>
      <c r="D34" s="103" t="s">
        <v>782</v>
      </c>
      <c r="E34" s="243">
        <v>15</v>
      </c>
      <c r="F34" s="243">
        <v>6</v>
      </c>
      <c r="G34" s="110">
        <f t="shared" si="3"/>
        <v>21</v>
      </c>
      <c r="H34" s="100"/>
      <c r="I34" s="101"/>
      <c r="J34" s="101"/>
      <c r="K34" s="102"/>
      <c r="L34" s="101"/>
      <c r="M34" s="103"/>
      <c r="N34" s="104"/>
      <c r="O34" s="104"/>
      <c r="P34" s="658" t="s">
        <v>228</v>
      </c>
      <c r="Q34" s="528">
        <v>20012000</v>
      </c>
      <c r="R34" s="1">
        <v>7</v>
      </c>
      <c r="S34" s="676">
        <f t="shared" si="0"/>
        <v>7.636363636363637</v>
      </c>
      <c r="T34" s="1">
        <v>5</v>
      </c>
      <c r="U34" s="10">
        <f t="shared" si="1"/>
        <v>6.315789473684211</v>
      </c>
      <c r="W34" s="1">
        <f t="shared" si="2"/>
        <v>13.952153110047847</v>
      </c>
    </row>
    <row r="35" spans="1:23" ht="20.25" customHeight="1">
      <c r="A35" s="21" t="s">
        <v>834</v>
      </c>
      <c r="B35" s="658" t="s">
        <v>229</v>
      </c>
      <c r="C35" s="523"/>
      <c r="D35" s="103" t="s">
        <v>782</v>
      </c>
      <c r="E35" s="243">
        <v>0</v>
      </c>
      <c r="F35" s="243">
        <v>2</v>
      </c>
      <c r="G35" s="110">
        <f t="shared" si="3"/>
        <v>2</v>
      </c>
      <c r="H35" s="100"/>
      <c r="I35" s="101"/>
      <c r="J35" s="101"/>
      <c r="K35" s="102"/>
      <c r="L35" s="101"/>
      <c r="M35" s="103"/>
      <c r="N35" s="104"/>
      <c r="O35" s="104"/>
      <c r="P35" s="658" t="s">
        <v>229</v>
      </c>
      <c r="Q35" s="528">
        <v>20011000</v>
      </c>
      <c r="S35" s="676">
        <f t="shared" si="0"/>
        <v>0</v>
      </c>
      <c r="T35" s="1">
        <v>0</v>
      </c>
      <c r="U35" s="10">
        <f t="shared" si="1"/>
        <v>0</v>
      </c>
      <c r="W35" s="1">
        <f t="shared" si="2"/>
        <v>0</v>
      </c>
    </row>
    <row r="36" spans="1:23" ht="21.75" customHeight="1">
      <c r="A36" s="21" t="s">
        <v>836</v>
      </c>
      <c r="B36" s="658" t="s">
        <v>230</v>
      </c>
      <c r="C36" s="523"/>
      <c r="D36" s="103" t="s">
        <v>782</v>
      </c>
      <c r="E36" s="243">
        <v>1</v>
      </c>
      <c r="F36" s="243">
        <v>3</v>
      </c>
      <c r="G36" s="110">
        <f t="shared" si="3"/>
        <v>4</v>
      </c>
      <c r="H36" s="100"/>
      <c r="I36" s="101"/>
      <c r="J36" s="101"/>
      <c r="K36" s="102"/>
      <c r="L36" s="101"/>
      <c r="M36" s="103"/>
      <c r="N36" s="104"/>
      <c r="O36" s="104"/>
      <c r="P36" s="658" t="s">
        <v>230</v>
      </c>
      <c r="Q36" s="528">
        <v>20012500</v>
      </c>
      <c r="R36" s="1">
        <v>1</v>
      </c>
      <c r="S36" s="676">
        <f t="shared" si="0"/>
        <v>1.0909090909090908</v>
      </c>
      <c r="T36" s="1">
        <v>3</v>
      </c>
      <c r="U36" s="10">
        <f t="shared" si="1"/>
        <v>3.789473684210526</v>
      </c>
      <c r="W36" s="1">
        <f t="shared" si="2"/>
        <v>4.880382775119617</v>
      </c>
    </row>
    <row r="37" spans="1:23" ht="21.75" customHeight="1">
      <c r="A37" s="21" t="s">
        <v>838</v>
      </c>
      <c r="B37" s="658" t="s">
        <v>231</v>
      </c>
      <c r="C37" s="523"/>
      <c r="D37" s="103" t="s">
        <v>782</v>
      </c>
      <c r="E37" s="243">
        <v>1</v>
      </c>
      <c r="F37" s="243">
        <v>3</v>
      </c>
      <c r="G37" s="110">
        <f t="shared" si="3"/>
        <v>4</v>
      </c>
      <c r="H37" s="100"/>
      <c r="I37" s="101"/>
      <c r="J37" s="101"/>
      <c r="K37" s="102"/>
      <c r="L37" s="101"/>
      <c r="M37" s="103"/>
      <c r="N37" s="104"/>
      <c r="O37" s="104"/>
      <c r="P37" s="658" t="s">
        <v>231</v>
      </c>
      <c r="Q37" s="528">
        <v>20012600</v>
      </c>
      <c r="R37" s="1">
        <v>1</v>
      </c>
      <c r="S37" s="676">
        <f t="shared" si="0"/>
        <v>1.0909090909090908</v>
      </c>
      <c r="T37" s="1">
        <v>3</v>
      </c>
      <c r="U37" s="10">
        <f t="shared" si="1"/>
        <v>3.789473684210526</v>
      </c>
      <c r="W37" s="1">
        <f t="shared" si="2"/>
        <v>4.880382775119617</v>
      </c>
    </row>
    <row r="38" spans="1:23" ht="16.5" customHeight="1">
      <c r="A38" s="21" t="s">
        <v>840</v>
      </c>
      <c r="B38" s="237" t="s">
        <v>232</v>
      </c>
      <c r="C38" s="523"/>
      <c r="D38" s="103" t="s">
        <v>782</v>
      </c>
      <c r="E38" s="239">
        <v>10</v>
      </c>
      <c r="F38" s="239">
        <v>15</v>
      </c>
      <c r="G38" s="110">
        <f t="shared" si="3"/>
        <v>25</v>
      </c>
      <c r="H38" s="100"/>
      <c r="I38" s="101"/>
      <c r="J38" s="101"/>
      <c r="K38" s="102"/>
      <c r="L38" s="101"/>
      <c r="M38" s="103"/>
      <c r="N38" s="104"/>
      <c r="O38" s="104"/>
      <c r="P38" s="237" t="s">
        <v>232</v>
      </c>
      <c r="Q38" s="528">
        <v>20003700</v>
      </c>
      <c r="R38" s="1">
        <v>4</v>
      </c>
      <c r="S38" s="676">
        <f t="shared" si="0"/>
        <v>4.363636363636363</v>
      </c>
      <c r="T38" s="1">
        <v>11</v>
      </c>
      <c r="U38" s="10">
        <f t="shared" si="1"/>
        <v>13.894736842105264</v>
      </c>
      <c r="W38" s="1">
        <f t="shared" si="2"/>
        <v>18.258373205741627</v>
      </c>
    </row>
    <row r="39" spans="1:23" ht="11.25">
      <c r="A39" s="21" t="s">
        <v>842</v>
      </c>
      <c r="B39" s="677" t="s">
        <v>233</v>
      </c>
      <c r="C39" s="523"/>
      <c r="D39" s="103" t="s">
        <v>782</v>
      </c>
      <c r="E39" s="333">
        <v>100</v>
      </c>
      <c r="F39" s="333">
        <v>550</v>
      </c>
      <c r="G39" s="110">
        <f t="shared" si="3"/>
        <v>650</v>
      </c>
      <c r="H39" s="100"/>
      <c r="I39" s="101"/>
      <c r="J39" s="101"/>
      <c r="K39" s="102"/>
      <c r="L39" s="101"/>
      <c r="M39" s="103"/>
      <c r="N39" s="104"/>
      <c r="O39" s="104"/>
      <c r="P39" s="677" t="s">
        <v>233</v>
      </c>
      <c r="Q39" s="528">
        <v>20302400</v>
      </c>
      <c r="R39" s="1">
        <v>51</v>
      </c>
      <c r="S39" s="676">
        <f t="shared" si="0"/>
        <v>55.63636363636364</v>
      </c>
      <c r="T39" s="1">
        <v>439</v>
      </c>
      <c r="U39" s="10">
        <f t="shared" si="1"/>
        <v>554.5263157894736</v>
      </c>
      <c r="W39" s="1">
        <f t="shared" si="2"/>
        <v>610.1626794258373</v>
      </c>
    </row>
    <row r="40" spans="1:23" ht="11.25">
      <c r="A40" s="21" t="s">
        <v>849</v>
      </c>
      <c r="B40" s="341" t="s">
        <v>234</v>
      </c>
      <c r="C40" s="523"/>
      <c r="D40" s="103" t="s">
        <v>782</v>
      </c>
      <c r="E40" s="62">
        <v>0</v>
      </c>
      <c r="F40" s="62">
        <v>110</v>
      </c>
      <c r="G40" s="110">
        <f t="shared" si="3"/>
        <v>110</v>
      </c>
      <c r="H40" s="100"/>
      <c r="I40" s="101"/>
      <c r="J40" s="101"/>
      <c r="K40" s="102"/>
      <c r="L40" s="101"/>
      <c r="M40" s="103"/>
      <c r="N40" s="104"/>
      <c r="O40" s="104"/>
      <c r="P40" s="341" t="s">
        <v>234</v>
      </c>
      <c r="Q40" s="528">
        <v>20301700</v>
      </c>
      <c r="S40" s="676">
        <f t="shared" si="0"/>
        <v>0</v>
      </c>
      <c r="T40" s="1">
        <v>26</v>
      </c>
      <c r="U40" s="10">
        <f t="shared" si="1"/>
        <v>32.8421052631579</v>
      </c>
      <c r="W40" s="1">
        <f t="shared" si="2"/>
        <v>32.8421052631579</v>
      </c>
    </row>
    <row r="41" spans="1:23" ht="11.25">
      <c r="A41" s="21" t="s">
        <v>851</v>
      </c>
      <c r="B41" s="341" t="s">
        <v>235</v>
      </c>
      <c r="C41" s="523"/>
      <c r="D41" s="103" t="s">
        <v>782</v>
      </c>
      <c r="E41" s="62">
        <v>17</v>
      </c>
      <c r="F41" s="62">
        <v>0</v>
      </c>
      <c r="G41" s="110">
        <f t="shared" si="3"/>
        <v>17</v>
      </c>
      <c r="H41" s="100"/>
      <c r="I41" s="101"/>
      <c r="J41" s="101"/>
      <c r="K41" s="102"/>
      <c r="L41" s="101"/>
      <c r="M41" s="103"/>
      <c r="N41" s="104"/>
      <c r="O41" s="104"/>
      <c r="P41" s="341" t="s">
        <v>235</v>
      </c>
      <c r="Q41" s="528">
        <v>20006800</v>
      </c>
      <c r="R41" s="1">
        <v>5</v>
      </c>
      <c r="S41" s="676">
        <f t="shared" si="0"/>
        <v>5.454545454545454</v>
      </c>
      <c r="U41" s="10">
        <f t="shared" si="1"/>
        <v>0</v>
      </c>
      <c r="W41" s="1">
        <f t="shared" si="2"/>
        <v>5.454545454545454</v>
      </c>
    </row>
    <row r="42" spans="1:23" ht="11.25">
      <c r="A42" s="21" t="s">
        <v>853</v>
      </c>
      <c r="B42" s="341" t="s">
        <v>236</v>
      </c>
      <c r="C42" s="523"/>
      <c r="D42" s="103" t="s">
        <v>782</v>
      </c>
      <c r="E42" s="62">
        <v>20</v>
      </c>
      <c r="F42" s="62">
        <v>130</v>
      </c>
      <c r="G42" s="110">
        <f t="shared" si="3"/>
        <v>150</v>
      </c>
      <c r="H42" s="100"/>
      <c r="I42" s="101"/>
      <c r="J42" s="101"/>
      <c r="K42" s="102"/>
      <c r="L42" s="101"/>
      <c r="M42" s="103"/>
      <c r="N42" s="104"/>
      <c r="O42" s="104"/>
      <c r="P42" s="341" t="s">
        <v>236</v>
      </c>
      <c r="Q42" s="528">
        <v>29400100</v>
      </c>
      <c r="R42" s="1">
        <v>8</v>
      </c>
      <c r="S42" s="676">
        <f t="shared" si="0"/>
        <v>8.727272727272727</v>
      </c>
      <c r="T42" s="1">
        <v>100</v>
      </c>
      <c r="U42" s="10">
        <f t="shared" si="1"/>
        <v>126.31578947368422</v>
      </c>
      <c r="V42" s="10">
        <v>2</v>
      </c>
      <c r="W42" s="1">
        <f t="shared" si="2"/>
        <v>137.04306220095694</v>
      </c>
    </row>
    <row r="43" spans="1:23" ht="11.25">
      <c r="A43" s="21" t="s">
        <v>855</v>
      </c>
      <c r="B43" s="341" t="s">
        <v>237</v>
      </c>
      <c r="C43" s="523"/>
      <c r="D43" s="103" t="s">
        <v>782</v>
      </c>
      <c r="E43" s="62">
        <v>30</v>
      </c>
      <c r="F43" s="62">
        <v>120</v>
      </c>
      <c r="G43" s="110">
        <f t="shared" si="3"/>
        <v>150</v>
      </c>
      <c r="H43" s="100"/>
      <c r="I43" s="101"/>
      <c r="J43" s="101"/>
      <c r="K43" s="102"/>
      <c r="L43" s="101"/>
      <c r="M43" s="103"/>
      <c r="N43" s="104"/>
      <c r="O43" s="104"/>
      <c r="P43" s="341" t="s">
        <v>237</v>
      </c>
      <c r="Q43" s="528">
        <v>9831700</v>
      </c>
      <c r="R43" s="1">
        <v>15</v>
      </c>
      <c r="S43" s="676">
        <f t="shared" si="0"/>
        <v>16.363636363636363</v>
      </c>
      <c r="T43" s="1">
        <v>94</v>
      </c>
      <c r="U43" s="10">
        <f t="shared" si="1"/>
        <v>118.73684210526316</v>
      </c>
      <c r="V43" s="10">
        <v>19</v>
      </c>
      <c r="W43" s="1">
        <f t="shared" si="2"/>
        <v>154.10047846889952</v>
      </c>
    </row>
    <row r="44" spans="1:23" ht="11.25">
      <c r="A44" s="21" t="s">
        <v>857</v>
      </c>
      <c r="B44" s="341" t="s">
        <v>238</v>
      </c>
      <c r="C44" s="523"/>
      <c r="D44" s="103" t="s">
        <v>782</v>
      </c>
      <c r="E44" s="62">
        <v>20</v>
      </c>
      <c r="F44" s="62">
        <v>80</v>
      </c>
      <c r="G44" s="110">
        <f t="shared" si="3"/>
        <v>100</v>
      </c>
      <c r="H44" s="100"/>
      <c r="I44" s="101"/>
      <c r="J44" s="101"/>
      <c r="K44" s="102"/>
      <c r="L44" s="101"/>
      <c r="M44" s="103"/>
      <c r="N44" s="104"/>
      <c r="O44" s="104"/>
      <c r="P44" s="341" t="s">
        <v>238</v>
      </c>
      <c r="Q44" s="528">
        <v>9757600</v>
      </c>
      <c r="R44" s="1">
        <v>3</v>
      </c>
      <c r="S44" s="676">
        <f t="shared" si="0"/>
        <v>3.2727272727272725</v>
      </c>
      <c r="T44" s="1">
        <v>63</v>
      </c>
      <c r="U44" s="10">
        <f t="shared" si="1"/>
        <v>79.57894736842105</v>
      </c>
      <c r="V44" s="10">
        <v>13</v>
      </c>
      <c r="W44" s="1">
        <f t="shared" si="2"/>
        <v>95.85167464114832</v>
      </c>
    </row>
    <row r="45" spans="1:23" ht="11.25">
      <c r="A45" s="21" t="s">
        <v>859</v>
      </c>
      <c r="B45" s="341" t="s">
        <v>239</v>
      </c>
      <c r="C45" s="523"/>
      <c r="D45" s="103" t="s">
        <v>782</v>
      </c>
      <c r="E45" s="62">
        <v>40</v>
      </c>
      <c r="F45" s="62">
        <v>60</v>
      </c>
      <c r="G45" s="110">
        <f t="shared" si="3"/>
        <v>100</v>
      </c>
      <c r="H45" s="100"/>
      <c r="I45" s="101"/>
      <c r="J45" s="101"/>
      <c r="K45" s="102"/>
      <c r="L45" s="101"/>
      <c r="M45" s="103"/>
      <c r="N45" s="104"/>
      <c r="O45" s="104"/>
      <c r="P45" s="341" t="s">
        <v>239</v>
      </c>
      <c r="Q45" s="528">
        <v>9832700</v>
      </c>
      <c r="R45" s="1">
        <v>9</v>
      </c>
      <c r="S45" s="676">
        <f t="shared" si="0"/>
        <v>9.818181818181818</v>
      </c>
      <c r="T45" s="1">
        <v>45</v>
      </c>
      <c r="U45" s="10">
        <f t="shared" si="1"/>
        <v>56.84210526315789</v>
      </c>
      <c r="V45" s="10">
        <v>6</v>
      </c>
      <c r="W45" s="1">
        <f t="shared" si="2"/>
        <v>72.6602870813397</v>
      </c>
    </row>
    <row r="46" spans="1:23" ht="11.25">
      <c r="A46" s="21" t="s">
        <v>863</v>
      </c>
      <c r="B46" s="341" t="s">
        <v>240</v>
      </c>
      <c r="C46" s="523"/>
      <c r="D46" s="103" t="s">
        <v>782</v>
      </c>
      <c r="E46" s="62">
        <v>2</v>
      </c>
      <c r="F46" s="62">
        <v>2</v>
      </c>
      <c r="G46" s="110">
        <f t="shared" si="3"/>
        <v>4</v>
      </c>
      <c r="H46" s="100"/>
      <c r="I46" s="101"/>
      <c r="J46" s="101"/>
      <c r="K46" s="102"/>
      <c r="L46" s="101"/>
      <c r="M46" s="103"/>
      <c r="N46" s="104"/>
      <c r="O46" s="104"/>
      <c r="P46" s="341" t="s">
        <v>240</v>
      </c>
      <c r="Q46" s="528">
        <v>5575100</v>
      </c>
      <c r="R46" s="1">
        <v>1</v>
      </c>
      <c r="S46" s="676">
        <f t="shared" si="0"/>
        <v>1.0909090909090908</v>
      </c>
      <c r="U46" s="10">
        <f t="shared" si="1"/>
        <v>0</v>
      </c>
      <c r="W46" s="1">
        <f t="shared" si="2"/>
        <v>1.0909090909090908</v>
      </c>
    </row>
    <row r="47" spans="1:20" ht="12.75" customHeight="1">
      <c r="A47" s="21"/>
      <c r="B47" s="283" t="s">
        <v>1036</v>
      </c>
      <c r="C47" s="285"/>
      <c r="D47" s="544"/>
      <c r="E47" s="544"/>
      <c r="F47" s="544"/>
      <c r="G47" s="283"/>
      <c r="H47" s="559"/>
      <c r="I47" s="342"/>
      <c r="J47" s="342"/>
      <c r="K47" s="342"/>
      <c r="L47" s="342"/>
      <c r="M47" s="342"/>
      <c r="N47" s="342"/>
      <c r="O47" s="342"/>
      <c r="P47" s="20"/>
      <c r="Q47" s="10"/>
      <c r="R47" s="10"/>
      <c r="T47" s="10"/>
    </row>
    <row r="48" spans="3:17" ht="11.25">
      <c r="C48" s="513"/>
      <c r="H48" s="96"/>
      <c r="M48" s="4"/>
      <c r="P48" s="4"/>
      <c r="Q48" s="10"/>
    </row>
    <row r="49" spans="1:17" ht="30.75" customHeight="1">
      <c r="A49" s="714"/>
      <c r="B49" s="723" t="s">
        <v>1248</v>
      </c>
      <c r="C49" s="724"/>
      <c r="D49" s="725" t="s">
        <v>765</v>
      </c>
      <c r="E49" s="714"/>
      <c r="F49" s="714"/>
      <c r="G49" s="726" t="s">
        <v>396</v>
      </c>
      <c r="H49" s="727" t="s">
        <v>771</v>
      </c>
      <c r="I49" s="520" t="s">
        <v>772</v>
      </c>
      <c r="J49" s="520" t="s">
        <v>773</v>
      </c>
      <c r="K49" s="520" t="s">
        <v>1047</v>
      </c>
      <c r="L49" s="520" t="s">
        <v>775</v>
      </c>
      <c r="M49" s="15" t="s">
        <v>397</v>
      </c>
      <c r="N49" s="719" t="s">
        <v>1254</v>
      </c>
      <c r="O49" s="719" t="s">
        <v>397</v>
      </c>
      <c r="P49" s="4"/>
      <c r="Q49" s="10"/>
    </row>
    <row r="50" spans="1:17" ht="16.5" customHeight="1">
      <c r="A50" s="728"/>
      <c r="B50" s="729" t="s">
        <v>241</v>
      </c>
      <c r="C50" s="730" t="s">
        <v>1245</v>
      </c>
      <c r="D50" s="731" t="s">
        <v>1257</v>
      </c>
      <c r="E50" s="728"/>
      <c r="F50" s="728"/>
      <c r="G50" s="731">
        <v>24</v>
      </c>
      <c r="H50" s="732"/>
      <c r="I50" s="732"/>
      <c r="J50" s="732"/>
      <c r="K50" s="733"/>
      <c r="L50" s="732"/>
      <c r="M50" s="712"/>
      <c r="N50" s="780"/>
      <c r="O50" s="780"/>
      <c r="P50" s="4"/>
      <c r="Q50" s="10"/>
    </row>
    <row r="51" spans="1:17" ht="11.25">
      <c r="A51" s="728"/>
      <c r="B51" s="728"/>
      <c r="C51" s="730"/>
      <c r="D51" s="728"/>
      <c r="E51" s="728"/>
      <c r="F51" s="728"/>
      <c r="G51" s="728"/>
      <c r="H51" s="734"/>
      <c r="I51" s="728"/>
      <c r="J51" s="728"/>
      <c r="K51" s="728"/>
      <c r="L51" s="728"/>
      <c r="M51" s="4"/>
      <c r="P51" s="4"/>
      <c r="Q51" s="10"/>
    </row>
    <row r="52" spans="1:16" s="10" customFormat="1" ht="11.25">
      <c r="A52" s="735"/>
      <c r="B52" s="735" t="s">
        <v>242</v>
      </c>
      <c r="C52" s="736"/>
      <c r="D52" s="735"/>
      <c r="E52" s="735"/>
      <c r="F52" s="735"/>
      <c r="G52" s="735"/>
      <c r="H52" s="737"/>
      <c r="I52" s="735"/>
      <c r="J52" s="738"/>
      <c r="K52" s="735"/>
      <c r="L52" s="738"/>
      <c r="M52" s="713"/>
      <c r="N52" s="678"/>
      <c r="O52" s="678"/>
      <c r="P52" s="20"/>
    </row>
    <row r="53" spans="3:17" ht="11.25">
      <c r="C53" s="513"/>
      <c r="H53" s="96"/>
      <c r="M53" s="4"/>
      <c r="P53" s="4"/>
      <c r="Q53" s="10"/>
    </row>
    <row r="54" spans="1:17" ht="11.25">
      <c r="A54" s="113"/>
      <c r="B54" s="113"/>
      <c r="C54" s="560"/>
      <c r="D54" s="113"/>
      <c r="E54" s="113"/>
      <c r="F54" s="113"/>
      <c r="H54" s="96"/>
      <c r="I54" s="223"/>
      <c r="J54" s="223"/>
      <c r="M54" s="4"/>
      <c r="P54" s="4"/>
      <c r="Q54" s="10"/>
    </row>
    <row r="55" spans="1:17" ht="22.5">
      <c r="A55" s="561"/>
      <c r="B55" s="768" t="s">
        <v>587</v>
      </c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586" t="s">
        <v>1038</v>
      </c>
      <c r="P55" s="4"/>
      <c r="Q55" s="10"/>
    </row>
    <row r="56" spans="1:17" ht="11.25">
      <c r="A56" s="114" t="s">
        <v>780</v>
      </c>
      <c r="B56" s="741" t="s">
        <v>243</v>
      </c>
      <c r="C56" s="741"/>
      <c r="D56" s="741"/>
      <c r="E56" s="741"/>
      <c r="F56" s="741"/>
      <c r="G56" s="741"/>
      <c r="H56" s="741"/>
      <c r="I56" s="741"/>
      <c r="J56" s="741"/>
      <c r="K56" s="741"/>
      <c r="L56" s="741"/>
      <c r="M56" s="741"/>
      <c r="N56" s="741"/>
      <c r="O56" s="587"/>
      <c r="P56" s="4"/>
      <c r="Q56" s="10"/>
    </row>
    <row r="57" spans="1:17" ht="11.25">
      <c r="A57" s="114" t="s">
        <v>783</v>
      </c>
      <c r="B57" s="741" t="s">
        <v>552</v>
      </c>
      <c r="C57" s="741"/>
      <c r="D57" s="741"/>
      <c r="E57" s="741"/>
      <c r="F57" s="741"/>
      <c r="G57" s="741"/>
      <c r="H57" s="741"/>
      <c r="I57" s="741"/>
      <c r="J57" s="741"/>
      <c r="K57" s="741"/>
      <c r="L57" s="741"/>
      <c r="M57" s="741"/>
      <c r="N57" s="741"/>
      <c r="O57" s="587"/>
      <c r="P57" s="4"/>
      <c r="Q57" s="10"/>
    </row>
    <row r="58" spans="1:17" ht="11.25">
      <c r="A58" s="114" t="s">
        <v>785</v>
      </c>
      <c r="B58" s="741" t="s">
        <v>244</v>
      </c>
      <c r="C58" s="741"/>
      <c r="D58" s="741"/>
      <c r="E58" s="741"/>
      <c r="F58" s="741"/>
      <c r="G58" s="741"/>
      <c r="H58" s="741"/>
      <c r="I58" s="741"/>
      <c r="J58" s="741"/>
      <c r="K58" s="741"/>
      <c r="L58" s="741"/>
      <c r="M58" s="741"/>
      <c r="N58" s="741"/>
      <c r="O58" s="587"/>
      <c r="P58" s="4"/>
      <c r="Q58" s="10"/>
    </row>
    <row r="59" spans="1:17" ht="11.25">
      <c r="A59" s="114" t="s">
        <v>787</v>
      </c>
      <c r="B59" s="741" t="s">
        <v>554</v>
      </c>
      <c r="C59" s="741"/>
      <c r="D59" s="741"/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587"/>
      <c r="P59" s="4"/>
      <c r="Q59" s="10"/>
    </row>
    <row r="60" spans="1:17" ht="11.25">
      <c r="A60" s="114" t="s">
        <v>789</v>
      </c>
      <c r="B60" s="741" t="s">
        <v>1039</v>
      </c>
      <c r="C60" s="741"/>
      <c r="D60" s="741"/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587"/>
      <c r="P60" s="4"/>
      <c r="Q60" s="10"/>
    </row>
    <row r="61" spans="1:17" ht="11.25">
      <c r="A61" s="114" t="s">
        <v>791</v>
      </c>
      <c r="B61" s="741" t="s">
        <v>564</v>
      </c>
      <c r="C61" s="741"/>
      <c r="D61" s="741"/>
      <c r="E61" s="741"/>
      <c r="F61" s="741"/>
      <c r="G61" s="741"/>
      <c r="H61" s="741"/>
      <c r="I61" s="741"/>
      <c r="J61" s="741"/>
      <c r="K61" s="741"/>
      <c r="L61" s="741"/>
      <c r="M61" s="741"/>
      <c r="N61" s="741"/>
      <c r="O61" s="679"/>
      <c r="P61" s="4"/>
      <c r="Q61" s="10"/>
    </row>
    <row r="62" spans="1:17" ht="11.25">
      <c r="A62" s="114" t="s">
        <v>794</v>
      </c>
      <c r="B62" s="741" t="s">
        <v>245</v>
      </c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39"/>
      <c r="P62" s="4"/>
      <c r="Q62" s="10"/>
    </row>
    <row r="63" spans="3:17" ht="11.25">
      <c r="C63" s="513"/>
      <c r="H63" s="96"/>
      <c r="M63" s="4"/>
      <c r="P63" s="4"/>
      <c r="Q63" s="10"/>
    </row>
    <row r="64" spans="3:17" ht="11.25">
      <c r="C64" s="513"/>
      <c r="H64" s="96"/>
      <c r="M64" s="4"/>
      <c r="P64" s="4"/>
      <c r="Q64" s="10"/>
    </row>
    <row r="65" spans="3:17" ht="11.25">
      <c r="C65" s="513"/>
      <c r="G65" s="2"/>
      <c r="H65" s="308"/>
      <c r="I65" s="550"/>
      <c r="J65" s="307"/>
      <c r="K65" s="2"/>
      <c r="M65" s="4"/>
      <c r="P65" s="4"/>
      <c r="Q65" s="10"/>
    </row>
    <row r="66" spans="3:17" ht="11.25">
      <c r="C66" s="513"/>
      <c r="G66" s="2"/>
      <c r="H66" s="308"/>
      <c r="I66" s="550"/>
      <c r="J66" s="551"/>
      <c r="K66" s="2"/>
      <c r="M66" s="4"/>
      <c r="P66" s="4"/>
      <c r="Q66" s="10"/>
    </row>
    <row r="67" spans="3:17" ht="11.25">
      <c r="C67" s="513"/>
      <c r="H67" s="96"/>
      <c r="M67" s="4"/>
      <c r="O67" s="790" t="s">
        <v>429</v>
      </c>
      <c r="P67" s="4"/>
      <c r="Q67" s="10"/>
    </row>
    <row r="68" spans="3:17" ht="11.25">
      <c r="C68" s="513"/>
      <c r="H68" s="96"/>
      <c r="L68" s="791" t="s">
        <v>426</v>
      </c>
      <c r="M68" s="4"/>
      <c r="P68" s="4"/>
      <c r="Q68" s="10"/>
    </row>
    <row r="69" spans="3:17" ht="11.25">
      <c r="C69" s="513"/>
      <c r="H69" s="96"/>
      <c r="M69" s="4"/>
      <c r="P69" s="4"/>
      <c r="Q69" s="10"/>
    </row>
    <row r="70" spans="3:17" ht="11.25">
      <c r="C70" s="513"/>
      <c r="H70" s="96"/>
      <c r="M70" s="4"/>
      <c r="P70" s="4"/>
      <c r="Q70" s="10"/>
    </row>
    <row r="71" spans="3:17" ht="11.25">
      <c r="C71" s="513"/>
      <c r="H71" s="96"/>
      <c r="M71" s="4"/>
      <c r="P71" s="4"/>
      <c r="Q71" s="10"/>
    </row>
    <row r="107" ht="11.25">
      <c r="T107" s="2"/>
    </row>
    <row r="127" ht="11.25">
      <c r="T127" s="2"/>
    </row>
  </sheetData>
  <mergeCells count="11">
    <mergeCell ref="B60:N60"/>
    <mergeCell ref="B61:N61"/>
    <mergeCell ref="B62:N62"/>
    <mergeCell ref="B56:N56"/>
    <mergeCell ref="B57:N57"/>
    <mergeCell ref="B58:N58"/>
    <mergeCell ref="B59:N59"/>
    <mergeCell ref="A5:O5"/>
    <mergeCell ref="N49:O49"/>
    <mergeCell ref="N50:O50"/>
    <mergeCell ref="B55:N55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28"/>
  <sheetViews>
    <sheetView zoomScale="120" zoomScaleNormal="120" workbookViewId="0" topLeftCell="K24">
      <selection activeCell="M42" sqref="M42"/>
    </sheetView>
  </sheetViews>
  <sheetFormatPr defaultColWidth="9.140625" defaultRowHeight="12.75"/>
  <cols>
    <col min="1" max="1" width="4.140625" style="1" customWidth="1"/>
    <col min="2" max="2" width="33.8515625" style="1" customWidth="1"/>
    <col min="3" max="4" width="7.140625" style="1" customWidth="1"/>
    <col min="5" max="6" width="0" style="1" hidden="1" customWidth="1"/>
    <col min="7" max="7" width="8.00390625" style="1" customWidth="1"/>
    <col min="8" max="9" width="9.57421875" style="1" customWidth="1"/>
    <col min="10" max="10" width="12.28125" style="1" customWidth="1"/>
    <col min="11" max="11" width="8.00390625" style="1" customWidth="1"/>
    <col min="12" max="12" width="13.421875" style="1" customWidth="1"/>
    <col min="13" max="13" width="8.8515625" style="1" customWidth="1"/>
    <col min="14" max="14" width="10.8515625" style="1" customWidth="1"/>
    <col min="15" max="15" width="12.7109375" style="1" customWidth="1"/>
    <col min="16" max="16" width="13.00390625" style="4" customWidth="1"/>
    <col min="17" max="16384" width="12.57421875" style="1" customWidth="1"/>
  </cols>
  <sheetData>
    <row r="3" ht="11.25">
      <c r="C3" s="785" t="s">
        <v>421</v>
      </c>
    </row>
    <row r="4" ht="11.25">
      <c r="C4" s="785" t="s">
        <v>422</v>
      </c>
    </row>
    <row r="5" spans="1:16" s="2" customFormat="1" ht="17.25" customHeight="1">
      <c r="A5" s="680" t="s">
        <v>246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33"/>
    </row>
    <row r="6" spans="1:256" s="10" customFormat="1" ht="33" customHeight="1">
      <c r="A6" s="15" t="s">
        <v>763</v>
      </c>
      <c r="B6" s="15" t="s">
        <v>764</v>
      </c>
      <c r="C6" s="15" t="s">
        <v>247</v>
      </c>
      <c r="D6" s="15" t="s">
        <v>1043</v>
      </c>
      <c r="E6" s="15" t="s">
        <v>473</v>
      </c>
      <c r="F6" s="15" t="s">
        <v>769</v>
      </c>
      <c r="G6" s="15" t="s">
        <v>248</v>
      </c>
      <c r="H6" s="15" t="s">
        <v>771</v>
      </c>
      <c r="I6" s="15" t="s">
        <v>772</v>
      </c>
      <c r="J6" s="15" t="s">
        <v>773</v>
      </c>
      <c r="K6" s="15" t="s">
        <v>1047</v>
      </c>
      <c r="L6" s="15" t="s">
        <v>775</v>
      </c>
      <c r="M6" s="15" t="s">
        <v>776</v>
      </c>
      <c r="N6" s="18" t="s">
        <v>777</v>
      </c>
      <c r="O6" s="18" t="s">
        <v>778</v>
      </c>
      <c r="P6" s="521"/>
      <c r="Q6" s="521"/>
      <c r="R6" s="522"/>
      <c r="S6" s="522"/>
      <c r="IT6" s="1"/>
      <c r="IU6" s="1"/>
      <c r="IV6" s="1"/>
    </row>
    <row r="7" spans="1:19" ht="21.75" customHeight="1">
      <c r="A7" s="21" t="s">
        <v>780</v>
      </c>
      <c r="B7" s="237" t="s">
        <v>249</v>
      </c>
      <c r="C7" s="31">
        <v>27000</v>
      </c>
      <c r="D7" s="103" t="s">
        <v>782</v>
      </c>
      <c r="E7" s="62">
        <v>40</v>
      </c>
      <c r="F7" s="62">
        <v>32</v>
      </c>
      <c r="G7" s="110"/>
      <c r="H7" s="101"/>
      <c r="I7" s="101"/>
      <c r="J7" s="101"/>
      <c r="K7" s="102"/>
      <c r="L7" s="101"/>
      <c r="M7" s="103"/>
      <c r="N7" s="100"/>
      <c r="O7" s="100"/>
      <c r="P7" s="572"/>
      <c r="Q7" s="527"/>
      <c r="R7" s="297"/>
      <c r="S7" s="297"/>
    </row>
    <row r="8" spans="1:17" ht="33.75">
      <c r="A8" s="21" t="s">
        <v>783</v>
      </c>
      <c r="B8" s="238" t="s">
        <v>250</v>
      </c>
      <c r="C8" s="681"/>
      <c r="D8" s="681"/>
      <c r="E8" s="681" t="s">
        <v>251</v>
      </c>
      <c r="F8" s="681"/>
      <c r="G8" s="681"/>
      <c r="H8" s="681"/>
      <c r="I8" s="681"/>
      <c r="J8" s="101"/>
      <c r="K8" s="102"/>
      <c r="L8" s="101"/>
      <c r="M8" s="103"/>
      <c r="N8" s="104"/>
      <c r="O8" s="104"/>
      <c r="P8" s="1"/>
      <c r="Q8" s="527"/>
    </row>
    <row r="9" spans="1:17" ht="11.25">
      <c r="A9" s="21"/>
      <c r="B9" s="682" t="s">
        <v>1036</v>
      </c>
      <c r="C9" s="682"/>
      <c r="D9" s="103"/>
      <c r="E9" s="40"/>
      <c r="F9" s="40"/>
      <c r="G9" s="40"/>
      <c r="H9" s="40"/>
      <c r="I9" s="40"/>
      <c r="J9" s="683"/>
      <c r="K9" s="102"/>
      <c r="L9" s="683"/>
      <c r="M9" s="524"/>
      <c r="N9" s="684"/>
      <c r="O9" s="684"/>
      <c r="P9" s="1"/>
      <c r="Q9" s="527"/>
    </row>
    <row r="10" spans="1:17" s="2" customFormat="1" ht="27.75" customHeight="1">
      <c r="A10" s="307"/>
      <c r="B10" s="685" t="s">
        <v>1248</v>
      </c>
      <c r="C10" s="685"/>
      <c r="D10" s="550"/>
      <c r="E10" s="295"/>
      <c r="F10" s="295"/>
      <c r="G10" s="295"/>
      <c r="H10" s="295"/>
      <c r="I10" s="295"/>
      <c r="J10" s="686"/>
      <c r="K10" s="324"/>
      <c r="L10" s="686"/>
      <c r="M10" s="307"/>
      <c r="N10" s="687"/>
      <c r="O10" s="687"/>
      <c r="Q10" s="552"/>
    </row>
    <row r="11" spans="1:17" s="2" customFormat="1" ht="27.75" customHeight="1">
      <c r="A11" s="15" t="s">
        <v>763</v>
      </c>
      <c r="B11" s="15" t="s">
        <v>764</v>
      </c>
      <c r="C11" s="688"/>
      <c r="D11" s="555" t="s">
        <v>765</v>
      </c>
      <c r="E11" s="596"/>
      <c r="F11" s="596"/>
      <c r="G11" s="597" t="s">
        <v>396</v>
      </c>
      <c r="H11" s="17" t="s">
        <v>771</v>
      </c>
      <c r="I11" s="15" t="s">
        <v>772</v>
      </c>
      <c r="J11" s="15" t="s">
        <v>773</v>
      </c>
      <c r="K11" s="15" t="s">
        <v>1047</v>
      </c>
      <c r="L11" s="15" t="s">
        <v>775</v>
      </c>
      <c r="M11" s="15" t="s">
        <v>397</v>
      </c>
      <c r="N11" s="719" t="s">
        <v>1254</v>
      </c>
      <c r="O11" s="719" t="s">
        <v>397</v>
      </c>
      <c r="Q11" s="552"/>
    </row>
    <row r="12" spans="1:17" ht="11.25">
      <c r="A12" s="582">
        <v>3</v>
      </c>
      <c r="B12" s="238" t="s">
        <v>252</v>
      </c>
      <c r="C12" s="544" t="s">
        <v>1245</v>
      </c>
      <c r="D12" s="103" t="s">
        <v>1257</v>
      </c>
      <c r="E12" s="40"/>
      <c r="F12" s="40"/>
      <c r="G12" s="40">
        <v>24</v>
      </c>
      <c r="H12" s="40"/>
      <c r="I12" s="40"/>
      <c r="J12" s="689"/>
      <c r="K12" s="102"/>
      <c r="L12" s="689"/>
      <c r="M12" s="40"/>
      <c r="N12" s="781"/>
      <c r="O12" s="781"/>
      <c r="P12" s="1"/>
      <c r="Q12" s="527"/>
    </row>
    <row r="13" spans="1:17" s="2" customFormat="1" ht="11.25">
      <c r="A13" s="582">
        <v>4</v>
      </c>
      <c r="B13" s="238" t="s">
        <v>253</v>
      </c>
      <c r="C13" s="544" t="s">
        <v>1245</v>
      </c>
      <c r="D13" s="103" t="s">
        <v>1257</v>
      </c>
      <c r="E13" s="40"/>
      <c r="F13" s="40"/>
      <c r="G13" s="40">
        <v>24</v>
      </c>
      <c r="H13" s="40"/>
      <c r="I13" s="40"/>
      <c r="J13" s="689"/>
      <c r="K13" s="102"/>
      <c r="L13" s="689"/>
      <c r="M13" s="40"/>
      <c r="N13" s="781"/>
      <c r="O13" s="781"/>
      <c r="Q13" s="552"/>
    </row>
    <row r="14" spans="1:17" ht="11.25">
      <c r="A14" s="690"/>
      <c r="B14" s="111" t="s">
        <v>1260</v>
      </c>
      <c r="C14" s="111"/>
      <c r="D14" s="103"/>
      <c r="E14" s="584"/>
      <c r="F14" s="584"/>
      <c r="G14" s="691"/>
      <c r="H14" s="29"/>
      <c r="I14" s="29"/>
      <c r="J14" s="91"/>
      <c r="K14" s="91"/>
      <c r="L14" s="91"/>
      <c r="M14" s="91"/>
      <c r="N14" s="781"/>
      <c r="O14" s="781"/>
      <c r="P14" s="1"/>
      <c r="Q14" s="527"/>
    </row>
    <row r="15" spans="1:17" s="2" customFormat="1" ht="11.25">
      <c r="A15" s="307"/>
      <c r="B15" s="308"/>
      <c r="C15" s="308"/>
      <c r="D15" s="550"/>
      <c r="E15" s="692"/>
      <c r="F15" s="692"/>
      <c r="G15" s="692"/>
      <c r="H15" s="313"/>
      <c r="I15" s="313"/>
      <c r="J15" s="313"/>
      <c r="K15" s="324"/>
      <c r="L15" s="313"/>
      <c r="M15" s="550"/>
      <c r="N15" s="325"/>
      <c r="O15" s="325"/>
      <c r="Q15" s="552"/>
    </row>
    <row r="16" spans="1:15" s="10" customFormat="1" ht="11.25">
      <c r="A16" s="557"/>
      <c r="B16" s="284" t="s">
        <v>401</v>
      </c>
      <c r="C16" s="284"/>
      <c r="D16" s="544"/>
      <c r="E16" s="574"/>
      <c r="F16" s="574"/>
      <c r="G16" s="574"/>
      <c r="H16" s="342"/>
      <c r="I16" s="342"/>
      <c r="J16" s="342"/>
      <c r="K16" s="342"/>
      <c r="L16" s="342"/>
      <c r="M16" s="342"/>
      <c r="N16" s="342"/>
      <c r="O16" s="342"/>
    </row>
    <row r="17" ht="11.25">
      <c r="P17" s="1"/>
    </row>
    <row r="18" spans="1:16" ht="22.5">
      <c r="A18" s="603"/>
      <c r="B18" s="773" t="s">
        <v>1037</v>
      </c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586" t="s">
        <v>1038</v>
      </c>
      <c r="P18" s="1"/>
    </row>
    <row r="19" spans="1:16" ht="11.25">
      <c r="A19" s="693" t="s">
        <v>780</v>
      </c>
      <c r="B19" s="782" t="s">
        <v>254</v>
      </c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111"/>
      <c r="P19" s="1"/>
    </row>
    <row r="20" spans="1:16" ht="11.25">
      <c r="A20" s="693" t="s">
        <v>783</v>
      </c>
      <c r="B20" s="782" t="s">
        <v>255</v>
      </c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587"/>
      <c r="P20" s="1"/>
    </row>
    <row r="21" spans="1:16" ht="11.25">
      <c r="A21" s="693" t="s">
        <v>785</v>
      </c>
      <c r="B21" s="782" t="s">
        <v>256</v>
      </c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587"/>
      <c r="P21" s="1"/>
    </row>
    <row r="22" spans="1:16" ht="11.25">
      <c r="A22" s="693" t="s">
        <v>787</v>
      </c>
      <c r="B22" s="782" t="s">
        <v>257</v>
      </c>
      <c r="C22" s="782"/>
      <c r="D22" s="782"/>
      <c r="E22" s="782"/>
      <c r="F22" s="782"/>
      <c r="G22" s="782"/>
      <c r="H22" s="782"/>
      <c r="I22" s="782"/>
      <c r="J22" s="782"/>
      <c r="K22" s="782"/>
      <c r="L22" s="782"/>
      <c r="M22" s="782"/>
      <c r="N22" s="782"/>
      <c r="O22" s="587"/>
      <c r="P22" s="1"/>
    </row>
    <row r="23" spans="1:16" ht="11.25">
      <c r="A23" s="693" t="s">
        <v>789</v>
      </c>
      <c r="B23" s="782" t="s">
        <v>258</v>
      </c>
      <c r="C23" s="782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  <c r="O23" s="587"/>
      <c r="P23" s="1"/>
    </row>
    <row r="24" spans="1:16" ht="11.25">
      <c r="A24" s="693" t="s">
        <v>791</v>
      </c>
      <c r="B24" s="782" t="s">
        <v>259</v>
      </c>
      <c r="C24" s="782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587"/>
      <c r="P24" s="1"/>
    </row>
    <row r="25" spans="1:16" ht="11.25">
      <c r="A25" s="693" t="s">
        <v>794</v>
      </c>
      <c r="B25" s="782" t="s">
        <v>260</v>
      </c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587"/>
      <c r="P25" s="1"/>
    </row>
    <row r="26" spans="1:16" ht="11.25">
      <c r="A26" s="693" t="s">
        <v>796</v>
      </c>
      <c r="B26" s="782" t="s">
        <v>261</v>
      </c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587"/>
      <c r="P26" s="1"/>
    </row>
    <row r="27" spans="1:16" ht="11.25">
      <c r="A27" s="693" t="s">
        <v>798</v>
      </c>
      <c r="B27" s="782" t="s">
        <v>262</v>
      </c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2"/>
      <c r="O27" s="587"/>
      <c r="P27" s="1"/>
    </row>
    <row r="28" spans="1:16" ht="11.25">
      <c r="A28" s="693" t="s">
        <v>800</v>
      </c>
      <c r="B28" s="782" t="s">
        <v>263</v>
      </c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  <c r="N28" s="782"/>
      <c r="O28" s="587"/>
      <c r="P28" s="1"/>
    </row>
    <row r="29" spans="1:16" ht="11.25">
      <c r="A29" s="693" t="s">
        <v>802</v>
      </c>
      <c r="B29" s="782" t="s">
        <v>264</v>
      </c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587"/>
      <c r="P29" s="1"/>
    </row>
    <row r="30" spans="1:16" ht="11.25">
      <c r="A30" s="693" t="s">
        <v>804</v>
      </c>
      <c r="B30" s="782" t="s">
        <v>265</v>
      </c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587"/>
      <c r="P30" s="1"/>
    </row>
    <row r="31" spans="1:16" ht="11.25">
      <c r="A31" s="693" t="s">
        <v>806</v>
      </c>
      <c r="B31" s="782" t="s">
        <v>266</v>
      </c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587"/>
      <c r="P31" s="1"/>
    </row>
    <row r="32" spans="1:16" ht="11.25">
      <c r="A32" s="693" t="s">
        <v>808</v>
      </c>
      <c r="B32" s="782" t="s">
        <v>267</v>
      </c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587"/>
      <c r="P32" s="1"/>
    </row>
    <row r="33" spans="1:16" ht="11.25">
      <c r="A33" s="693" t="s">
        <v>810</v>
      </c>
      <c r="B33" s="782" t="s">
        <v>459</v>
      </c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587"/>
      <c r="P33" s="1"/>
    </row>
    <row r="34" spans="1:16" ht="11.25">
      <c r="A34" s="693" t="s">
        <v>812</v>
      </c>
      <c r="B34" s="782" t="s">
        <v>268</v>
      </c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587"/>
      <c r="P34" s="1"/>
    </row>
    <row r="35" spans="1:16" ht="11.25">
      <c r="A35" s="693" t="s">
        <v>814</v>
      </c>
      <c r="B35" s="782" t="s">
        <v>461</v>
      </c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587"/>
      <c r="P35" s="1"/>
    </row>
    <row r="36" spans="1:16" ht="11.25">
      <c r="A36" s="693" t="s">
        <v>816</v>
      </c>
      <c r="B36" s="782" t="s">
        <v>1039</v>
      </c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782"/>
      <c r="O36" s="587"/>
      <c r="P36" s="1"/>
    </row>
    <row r="41" ht="11.25">
      <c r="O41" s="790" t="s">
        <v>429</v>
      </c>
    </row>
    <row r="42" ht="11.25">
      <c r="M42" s="792" t="s">
        <v>428</v>
      </c>
    </row>
    <row r="55" spans="23:27" ht="11.25">
      <c r="W55" s="694"/>
      <c r="X55" s="694"/>
      <c r="Y55" s="694"/>
      <c r="Z55" s="694"/>
      <c r="AA55" s="694"/>
    </row>
    <row r="108" ht="11.25">
      <c r="T108" s="2"/>
    </row>
    <row r="128" ht="11.25">
      <c r="T128" s="2"/>
    </row>
  </sheetData>
  <mergeCells count="23">
    <mergeCell ref="B34:N34"/>
    <mergeCell ref="B35:N35"/>
    <mergeCell ref="B36:N36"/>
    <mergeCell ref="B30:N30"/>
    <mergeCell ref="B31:N31"/>
    <mergeCell ref="B32:N32"/>
    <mergeCell ref="B33:N33"/>
    <mergeCell ref="B26:N26"/>
    <mergeCell ref="B27:N27"/>
    <mergeCell ref="B28:N28"/>
    <mergeCell ref="B29:N29"/>
    <mergeCell ref="B22:N22"/>
    <mergeCell ref="B23:N23"/>
    <mergeCell ref="B24:N24"/>
    <mergeCell ref="B25:N25"/>
    <mergeCell ref="B18:N18"/>
    <mergeCell ref="B19:N19"/>
    <mergeCell ref="B20:N20"/>
    <mergeCell ref="B21:N21"/>
    <mergeCell ref="N11:O11"/>
    <mergeCell ref="N12:O12"/>
    <mergeCell ref="N13:O13"/>
    <mergeCell ref="N14:O14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27"/>
  <sheetViews>
    <sheetView zoomScale="120" zoomScaleNormal="120" workbookViewId="0" topLeftCell="C29">
      <selection activeCell="O40" sqref="O40"/>
    </sheetView>
  </sheetViews>
  <sheetFormatPr defaultColWidth="9.140625" defaultRowHeight="12.75"/>
  <cols>
    <col min="1" max="1" width="5.28125" style="1" customWidth="1"/>
    <col min="2" max="2" width="41.8515625" style="1" customWidth="1"/>
    <col min="3" max="3" width="7.8515625" style="1" customWidth="1"/>
    <col min="4" max="4" width="4.421875" style="1" customWidth="1"/>
    <col min="5" max="6" width="0" style="1" hidden="1" customWidth="1"/>
    <col min="7" max="7" width="10.00390625" style="1" customWidth="1"/>
    <col min="8" max="9" width="11.140625" style="1" customWidth="1"/>
    <col min="10" max="10" width="10.28125" style="1" customWidth="1"/>
    <col min="11" max="11" width="5.7109375" style="1" customWidth="1"/>
    <col min="12" max="12" width="12.28125" style="1" customWidth="1"/>
    <col min="13" max="13" width="9.140625" style="1" customWidth="1"/>
    <col min="14" max="14" width="11.00390625" style="1" customWidth="1"/>
    <col min="15" max="15" width="13.28125" style="1" customWidth="1"/>
    <col min="16" max="16384" width="12.57421875" style="1" customWidth="1"/>
  </cols>
  <sheetData>
    <row r="3" ht="11.25">
      <c r="B3" s="785" t="s">
        <v>421</v>
      </c>
    </row>
    <row r="4" ht="11.25">
      <c r="B4" s="785" t="s">
        <v>422</v>
      </c>
    </row>
    <row r="5" spans="1:13" s="2" customFormat="1" ht="11.25">
      <c r="A5" s="11" t="s">
        <v>269</v>
      </c>
      <c r="B5" s="11"/>
      <c r="C5" s="11"/>
      <c r="H5" s="695"/>
      <c r="M5" s="33"/>
    </row>
    <row r="6" spans="1:13" ht="11.25">
      <c r="A6" s="2"/>
      <c r="B6" s="10"/>
      <c r="C6" s="10"/>
      <c r="D6" s="10"/>
      <c r="E6" s="10"/>
      <c r="F6" s="10"/>
      <c r="H6" s="14"/>
      <c r="M6" s="4"/>
    </row>
    <row r="7" spans="1:256" s="10" customFormat="1" ht="34.5" customHeight="1">
      <c r="A7" s="15" t="s">
        <v>763</v>
      </c>
      <c r="B7" s="15" t="s">
        <v>764</v>
      </c>
      <c r="C7" s="15" t="s">
        <v>270</v>
      </c>
      <c r="D7" s="15" t="s">
        <v>1043</v>
      </c>
      <c r="E7" s="15" t="s">
        <v>779</v>
      </c>
      <c r="F7" s="15" t="s">
        <v>769</v>
      </c>
      <c r="G7" s="15" t="s">
        <v>444</v>
      </c>
      <c r="H7" s="17" t="s">
        <v>771</v>
      </c>
      <c r="I7" s="15" t="s">
        <v>772</v>
      </c>
      <c r="J7" s="15" t="s">
        <v>773</v>
      </c>
      <c r="K7" s="15" t="s">
        <v>774</v>
      </c>
      <c r="L7" s="15" t="s">
        <v>775</v>
      </c>
      <c r="M7" s="15" t="s">
        <v>776</v>
      </c>
      <c r="N7" s="18" t="s">
        <v>777</v>
      </c>
      <c r="O7" s="18" t="s">
        <v>778</v>
      </c>
      <c r="P7" s="522"/>
      <c r="Q7" s="521"/>
      <c r="R7" s="521"/>
      <c r="S7" s="522"/>
      <c r="IT7" s="1"/>
      <c r="IU7" s="1"/>
      <c r="IV7" s="1"/>
    </row>
    <row r="8" spans="1:19" ht="45">
      <c r="A8" s="21" t="s">
        <v>780</v>
      </c>
      <c r="B8" s="111" t="s">
        <v>271</v>
      </c>
      <c r="C8" s="31">
        <v>2</v>
      </c>
      <c r="D8" s="31" t="s">
        <v>782</v>
      </c>
      <c r="E8" s="62">
        <v>4</v>
      </c>
      <c r="F8" s="696">
        <v>0</v>
      </c>
      <c r="G8" s="524">
        <f aca="true" t="shared" si="0" ref="G8:G26">E8+F8</f>
        <v>4</v>
      </c>
      <c r="H8" s="100"/>
      <c r="I8" s="101"/>
      <c r="J8" s="101"/>
      <c r="K8" s="102"/>
      <c r="L8" s="101"/>
      <c r="M8" s="103"/>
      <c r="N8" s="104"/>
      <c r="O8" s="104"/>
      <c r="P8" s="297"/>
      <c r="Q8" s="572"/>
      <c r="R8" s="527"/>
      <c r="S8" s="297"/>
    </row>
    <row r="9" spans="1:18" ht="45">
      <c r="A9" s="21" t="s">
        <v>783</v>
      </c>
      <c r="B9" s="111" t="s">
        <v>272</v>
      </c>
      <c r="C9" s="31">
        <v>2</v>
      </c>
      <c r="D9" s="31" t="s">
        <v>782</v>
      </c>
      <c r="E9" s="62">
        <v>4</v>
      </c>
      <c r="F9" s="696">
        <v>4</v>
      </c>
      <c r="G9" s="524">
        <f t="shared" si="0"/>
        <v>8</v>
      </c>
      <c r="H9" s="100"/>
      <c r="I9" s="101"/>
      <c r="J9" s="101"/>
      <c r="K9" s="102"/>
      <c r="L9" s="101"/>
      <c r="M9" s="103"/>
      <c r="N9" s="104"/>
      <c r="O9" s="104"/>
      <c r="P9" s="297"/>
      <c r="R9" s="527"/>
    </row>
    <row r="10" spans="1:18" ht="45">
      <c r="A10" s="21" t="s">
        <v>785</v>
      </c>
      <c r="B10" s="111" t="s">
        <v>273</v>
      </c>
      <c r="C10" s="31">
        <v>1</v>
      </c>
      <c r="D10" s="31" t="s">
        <v>782</v>
      </c>
      <c r="E10" s="62">
        <v>2</v>
      </c>
      <c r="F10" s="696">
        <v>2</v>
      </c>
      <c r="G10" s="524">
        <f t="shared" si="0"/>
        <v>4</v>
      </c>
      <c r="H10" s="100"/>
      <c r="I10" s="101"/>
      <c r="J10" s="101"/>
      <c r="K10" s="102"/>
      <c r="L10" s="101"/>
      <c r="M10" s="103"/>
      <c r="N10" s="104"/>
      <c r="O10" s="104"/>
      <c r="P10" s="297"/>
      <c r="R10" s="527"/>
    </row>
    <row r="11" spans="1:18" ht="45">
      <c r="A11" s="21" t="s">
        <v>787</v>
      </c>
      <c r="B11" s="111" t="s">
        <v>274</v>
      </c>
      <c r="C11" s="31">
        <v>2</v>
      </c>
      <c r="D11" s="31" t="s">
        <v>782</v>
      </c>
      <c r="E11" s="62">
        <v>4</v>
      </c>
      <c r="F11" s="696">
        <v>4</v>
      </c>
      <c r="G11" s="524">
        <f t="shared" si="0"/>
        <v>8</v>
      </c>
      <c r="H11" s="28"/>
      <c r="I11" s="101"/>
      <c r="J11" s="101"/>
      <c r="K11" s="102"/>
      <c r="L11" s="101"/>
      <c r="M11" s="103"/>
      <c r="N11" s="104"/>
      <c r="O11" s="104"/>
      <c r="P11" s="297"/>
      <c r="R11" s="527"/>
    </row>
    <row r="12" spans="1:18" ht="45">
      <c r="A12" s="21" t="s">
        <v>789</v>
      </c>
      <c r="B12" s="111" t="s">
        <v>275</v>
      </c>
      <c r="C12" s="31">
        <v>2</v>
      </c>
      <c r="D12" s="31" t="s">
        <v>782</v>
      </c>
      <c r="E12" s="62">
        <v>4</v>
      </c>
      <c r="F12" s="696">
        <v>4</v>
      </c>
      <c r="G12" s="524">
        <f t="shared" si="0"/>
        <v>8</v>
      </c>
      <c r="H12" s="100"/>
      <c r="I12" s="101"/>
      <c r="J12" s="101"/>
      <c r="K12" s="102"/>
      <c r="L12" s="101"/>
      <c r="M12" s="103"/>
      <c r="N12" s="104"/>
      <c r="O12" s="104"/>
      <c r="P12" s="297"/>
      <c r="R12" s="527"/>
    </row>
    <row r="13" spans="1:18" ht="45">
      <c r="A13" s="21" t="s">
        <v>791</v>
      </c>
      <c r="B13" s="111" t="s">
        <v>276</v>
      </c>
      <c r="C13" s="31">
        <v>2</v>
      </c>
      <c r="D13" s="31" t="s">
        <v>782</v>
      </c>
      <c r="E13" s="62">
        <v>4</v>
      </c>
      <c r="F13" s="696">
        <v>0</v>
      </c>
      <c r="G13" s="524">
        <f t="shared" si="0"/>
        <v>4</v>
      </c>
      <c r="H13" s="100"/>
      <c r="I13" s="101"/>
      <c r="J13" s="101"/>
      <c r="K13" s="102"/>
      <c r="L13" s="101"/>
      <c r="M13" s="103"/>
      <c r="N13" s="104"/>
      <c r="O13" s="104"/>
      <c r="P13" s="297"/>
      <c r="R13" s="527"/>
    </row>
    <row r="14" spans="1:18" ht="45">
      <c r="A14" s="21" t="s">
        <v>794</v>
      </c>
      <c r="B14" s="111" t="s">
        <v>277</v>
      </c>
      <c r="C14" s="31">
        <v>2</v>
      </c>
      <c r="D14" s="31" t="s">
        <v>782</v>
      </c>
      <c r="E14" s="62">
        <v>4</v>
      </c>
      <c r="F14" s="696">
        <v>4</v>
      </c>
      <c r="G14" s="524">
        <f t="shared" si="0"/>
        <v>8</v>
      </c>
      <c r="H14" s="100"/>
      <c r="I14" s="101"/>
      <c r="J14" s="101"/>
      <c r="K14" s="102"/>
      <c r="L14" s="101"/>
      <c r="M14" s="103"/>
      <c r="N14" s="104"/>
      <c r="O14" s="104"/>
      <c r="P14" s="297"/>
      <c r="R14" s="527"/>
    </row>
    <row r="15" spans="1:18" ht="45">
      <c r="A15" s="21" t="s">
        <v>796</v>
      </c>
      <c r="B15" s="111" t="s">
        <v>278</v>
      </c>
      <c r="C15" s="31">
        <v>1</v>
      </c>
      <c r="D15" s="31" t="s">
        <v>782</v>
      </c>
      <c r="E15" s="62">
        <v>2</v>
      </c>
      <c r="F15" s="696">
        <v>2</v>
      </c>
      <c r="G15" s="524">
        <f t="shared" si="0"/>
        <v>4</v>
      </c>
      <c r="H15" s="100"/>
      <c r="I15" s="101"/>
      <c r="J15" s="101"/>
      <c r="K15" s="102"/>
      <c r="L15" s="101"/>
      <c r="M15" s="103"/>
      <c r="N15" s="104"/>
      <c r="O15" s="104"/>
      <c r="P15" s="297"/>
      <c r="R15" s="527"/>
    </row>
    <row r="16" spans="1:18" ht="56.25">
      <c r="A16" s="21" t="s">
        <v>798</v>
      </c>
      <c r="B16" s="111" t="s">
        <v>279</v>
      </c>
      <c r="C16" s="31">
        <v>2</v>
      </c>
      <c r="D16" s="31" t="s">
        <v>782</v>
      </c>
      <c r="E16" s="62">
        <v>4</v>
      </c>
      <c r="F16" s="696">
        <v>4</v>
      </c>
      <c r="G16" s="524">
        <f t="shared" si="0"/>
        <v>8</v>
      </c>
      <c r="H16" s="100"/>
      <c r="I16" s="101"/>
      <c r="J16" s="101"/>
      <c r="K16" s="102"/>
      <c r="L16" s="101"/>
      <c r="M16" s="103"/>
      <c r="N16" s="104"/>
      <c r="O16" s="104"/>
      <c r="P16" s="297"/>
      <c r="R16" s="527"/>
    </row>
    <row r="17" spans="1:18" ht="45">
      <c r="A17" s="21" t="s">
        <v>800</v>
      </c>
      <c r="B17" s="111" t="s">
        <v>280</v>
      </c>
      <c r="C17" s="31">
        <v>2</v>
      </c>
      <c r="D17" s="31" t="s">
        <v>782</v>
      </c>
      <c r="E17" s="62">
        <v>16</v>
      </c>
      <c r="F17" s="696">
        <v>4</v>
      </c>
      <c r="G17" s="524">
        <f t="shared" si="0"/>
        <v>20</v>
      </c>
      <c r="H17" s="100"/>
      <c r="I17" s="101"/>
      <c r="J17" s="101"/>
      <c r="K17" s="102"/>
      <c r="L17" s="101"/>
      <c r="M17" s="103"/>
      <c r="N17" s="104"/>
      <c r="O17" s="104"/>
      <c r="P17" s="297"/>
      <c r="R17" s="527"/>
    </row>
    <row r="18" spans="1:18" ht="45">
      <c r="A18" s="21" t="s">
        <v>802</v>
      </c>
      <c r="B18" s="111" t="s">
        <v>281</v>
      </c>
      <c r="C18" s="31">
        <v>1</v>
      </c>
      <c r="D18" s="31" t="s">
        <v>782</v>
      </c>
      <c r="E18" s="62">
        <v>2</v>
      </c>
      <c r="F18" s="696">
        <v>2</v>
      </c>
      <c r="G18" s="524">
        <f t="shared" si="0"/>
        <v>4</v>
      </c>
      <c r="H18" s="100"/>
      <c r="I18" s="101"/>
      <c r="J18" s="101"/>
      <c r="K18" s="102"/>
      <c r="L18" s="101"/>
      <c r="M18" s="103"/>
      <c r="N18" s="104"/>
      <c r="O18" s="104"/>
      <c r="P18" s="297"/>
      <c r="R18" s="527"/>
    </row>
    <row r="19" spans="1:18" ht="11.25">
      <c r="A19" s="21" t="s">
        <v>804</v>
      </c>
      <c r="B19" s="111" t="s">
        <v>282</v>
      </c>
      <c r="C19" s="31">
        <v>1</v>
      </c>
      <c r="D19" s="31" t="s">
        <v>782</v>
      </c>
      <c r="E19" s="62">
        <v>2</v>
      </c>
      <c r="F19" s="696">
        <v>0</v>
      </c>
      <c r="G19" s="524">
        <f t="shared" si="0"/>
        <v>2</v>
      </c>
      <c r="H19" s="100"/>
      <c r="I19" s="101"/>
      <c r="J19" s="101"/>
      <c r="K19" s="102"/>
      <c r="L19" s="101"/>
      <c r="M19" s="103"/>
      <c r="N19" s="104"/>
      <c r="O19" s="104"/>
      <c r="P19" s="297"/>
      <c r="R19" s="527"/>
    </row>
    <row r="20" spans="1:18" ht="22.5">
      <c r="A20" s="21" t="s">
        <v>806</v>
      </c>
      <c r="B20" s="111" t="s">
        <v>283</v>
      </c>
      <c r="C20" s="31">
        <v>1</v>
      </c>
      <c r="D20" s="31" t="s">
        <v>782</v>
      </c>
      <c r="E20" s="62">
        <v>2</v>
      </c>
      <c r="F20" s="696">
        <v>2</v>
      </c>
      <c r="G20" s="524">
        <f t="shared" si="0"/>
        <v>4</v>
      </c>
      <c r="H20" s="28"/>
      <c r="I20" s="29"/>
      <c r="J20" s="101"/>
      <c r="K20" s="102"/>
      <c r="L20" s="101"/>
      <c r="M20" s="103"/>
      <c r="N20" s="104"/>
      <c r="O20" s="104"/>
      <c r="P20" s="297"/>
      <c r="R20" s="527"/>
    </row>
    <row r="21" spans="1:18" ht="51.75" customHeight="1">
      <c r="A21" s="21" t="s">
        <v>808</v>
      </c>
      <c r="B21" s="111" t="s">
        <v>284</v>
      </c>
      <c r="C21" s="31">
        <v>1</v>
      </c>
      <c r="D21" s="31" t="s">
        <v>782</v>
      </c>
      <c r="E21" s="62">
        <v>2</v>
      </c>
      <c r="F21" s="696">
        <v>0</v>
      </c>
      <c r="G21" s="524">
        <f t="shared" si="0"/>
        <v>2</v>
      </c>
      <c r="H21" s="28"/>
      <c r="I21" s="29"/>
      <c r="J21" s="101"/>
      <c r="K21" s="102"/>
      <c r="L21" s="101"/>
      <c r="M21" s="103"/>
      <c r="N21" s="104"/>
      <c r="O21" s="104"/>
      <c r="P21" s="297"/>
      <c r="R21" s="527"/>
    </row>
    <row r="22" spans="1:18" ht="33.75">
      <c r="A22" s="21" t="s">
        <v>810</v>
      </c>
      <c r="B22" s="111" t="s">
        <v>285</v>
      </c>
      <c r="C22" s="31">
        <v>1</v>
      </c>
      <c r="D22" s="31" t="s">
        <v>782</v>
      </c>
      <c r="E22" s="62">
        <v>0</v>
      </c>
      <c r="F22" s="696">
        <v>2</v>
      </c>
      <c r="G22" s="524">
        <f t="shared" si="0"/>
        <v>2</v>
      </c>
      <c r="H22" s="28"/>
      <c r="I22" s="29"/>
      <c r="J22" s="101"/>
      <c r="K22" s="102"/>
      <c r="L22" s="101"/>
      <c r="M22" s="103"/>
      <c r="N22" s="104"/>
      <c r="O22" s="104"/>
      <c r="P22" s="297"/>
      <c r="R22" s="527"/>
    </row>
    <row r="23" spans="1:18" ht="22.5">
      <c r="A23" s="21" t="s">
        <v>812</v>
      </c>
      <c r="B23" s="111" t="s">
        <v>286</v>
      </c>
      <c r="C23" s="31">
        <v>1</v>
      </c>
      <c r="D23" s="31" t="s">
        <v>782</v>
      </c>
      <c r="E23" s="62">
        <v>0</v>
      </c>
      <c r="F23" s="696">
        <v>2</v>
      </c>
      <c r="G23" s="524">
        <f t="shared" si="0"/>
        <v>2</v>
      </c>
      <c r="H23" s="28"/>
      <c r="I23" s="29"/>
      <c r="J23" s="101"/>
      <c r="K23" s="102"/>
      <c r="L23" s="101"/>
      <c r="M23" s="103"/>
      <c r="N23" s="104"/>
      <c r="O23" s="104"/>
      <c r="P23" s="297"/>
      <c r="R23" s="527"/>
    </row>
    <row r="24" spans="1:18" ht="22.5">
      <c r="A24" s="21" t="s">
        <v>814</v>
      </c>
      <c r="B24" s="111" t="s">
        <v>287</v>
      </c>
      <c r="C24" s="31">
        <v>1</v>
      </c>
      <c r="D24" s="31" t="s">
        <v>782</v>
      </c>
      <c r="E24" s="62">
        <v>0</v>
      </c>
      <c r="F24" s="696">
        <v>2</v>
      </c>
      <c r="G24" s="524">
        <f t="shared" si="0"/>
        <v>2</v>
      </c>
      <c r="H24" s="28"/>
      <c r="I24" s="29"/>
      <c r="J24" s="101"/>
      <c r="K24" s="102"/>
      <c r="L24" s="101"/>
      <c r="M24" s="103"/>
      <c r="N24" s="104"/>
      <c r="O24" s="104"/>
      <c r="P24" s="297"/>
      <c r="R24" s="527"/>
    </row>
    <row r="25" spans="1:18" ht="56.25">
      <c r="A25" s="21" t="s">
        <v>816</v>
      </c>
      <c r="B25" s="111" t="s">
        <v>288</v>
      </c>
      <c r="C25" s="31">
        <v>1</v>
      </c>
      <c r="D25" s="31" t="s">
        <v>782</v>
      </c>
      <c r="E25" s="62">
        <v>2</v>
      </c>
      <c r="F25" s="696">
        <v>0</v>
      </c>
      <c r="G25" s="524">
        <f t="shared" si="0"/>
        <v>2</v>
      </c>
      <c r="H25" s="28"/>
      <c r="I25" s="29"/>
      <c r="J25" s="101"/>
      <c r="K25" s="102"/>
      <c r="L25" s="101"/>
      <c r="M25" s="40"/>
      <c r="N25" s="104"/>
      <c r="O25" s="104"/>
      <c r="P25" s="297"/>
      <c r="R25" s="527"/>
    </row>
    <row r="26" spans="1:18" ht="11.25">
      <c r="A26" s="21" t="s">
        <v>818</v>
      </c>
      <c r="B26" s="111" t="s">
        <v>289</v>
      </c>
      <c r="C26" s="31" t="s">
        <v>1076</v>
      </c>
      <c r="D26" s="31" t="s">
        <v>782</v>
      </c>
      <c r="E26" s="62">
        <v>4</v>
      </c>
      <c r="F26" s="696">
        <v>2</v>
      </c>
      <c r="G26" s="524">
        <f t="shared" si="0"/>
        <v>6</v>
      </c>
      <c r="H26" s="100"/>
      <c r="I26" s="101"/>
      <c r="J26" s="101"/>
      <c r="K26" s="102"/>
      <c r="L26" s="101"/>
      <c r="M26" s="40"/>
      <c r="N26" s="104"/>
      <c r="O26" s="104"/>
      <c r="P26" s="297"/>
      <c r="R26" s="527"/>
    </row>
    <row r="27" spans="1:19" ht="11.25">
      <c r="A27" s="21"/>
      <c r="B27" s="283" t="s">
        <v>1036</v>
      </c>
      <c r="C27" s="283"/>
      <c r="D27" s="544"/>
      <c r="E27" s="544"/>
      <c r="F27" s="544"/>
      <c r="G27" s="283"/>
      <c r="H27" s="559"/>
      <c r="I27" s="342"/>
      <c r="J27" s="342"/>
      <c r="K27" s="342"/>
      <c r="L27" s="342"/>
      <c r="M27" s="342"/>
      <c r="N27" s="342"/>
      <c r="O27" s="342"/>
      <c r="P27" s="671"/>
      <c r="Q27" s="10"/>
      <c r="R27" s="10"/>
      <c r="S27" s="10"/>
    </row>
    <row r="28" spans="8:13" ht="11.25">
      <c r="H28" s="96"/>
      <c r="M28" s="4"/>
    </row>
    <row r="29" spans="8:13" ht="11.25">
      <c r="H29" s="96"/>
      <c r="M29" s="4"/>
    </row>
    <row r="30" spans="1:15" ht="22.5">
      <c r="A30" s="93"/>
      <c r="B30" s="739" t="s">
        <v>1037</v>
      </c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583" t="s">
        <v>1038</v>
      </c>
    </row>
    <row r="31" spans="1:15" ht="11.25">
      <c r="A31" s="93" t="s">
        <v>780</v>
      </c>
      <c r="B31" s="740" t="s">
        <v>290</v>
      </c>
      <c r="C31" s="740"/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0"/>
      <c r="O31" s="39"/>
    </row>
    <row r="32" spans="1:15" ht="11.25">
      <c r="A32" s="93" t="s">
        <v>783</v>
      </c>
      <c r="B32" s="740" t="s">
        <v>291</v>
      </c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39"/>
    </row>
    <row r="33" spans="1:15" ht="11.25">
      <c r="A33" s="93" t="s">
        <v>785</v>
      </c>
      <c r="B33" s="740" t="s">
        <v>1039</v>
      </c>
      <c r="C33" s="740"/>
      <c r="D33" s="740"/>
      <c r="E33" s="740"/>
      <c r="F33" s="740"/>
      <c r="G33" s="740"/>
      <c r="H33" s="740"/>
      <c r="I33" s="740"/>
      <c r="J33" s="740"/>
      <c r="K33" s="740"/>
      <c r="L33" s="740"/>
      <c r="M33" s="740"/>
      <c r="N33" s="740"/>
      <c r="O33" s="39"/>
    </row>
    <row r="34" spans="1:15" ht="11.25">
      <c r="A34" s="93" t="s">
        <v>787</v>
      </c>
      <c r="B34" s="740" t="s">
        <v>292</v>
      </c>
      <c r="C34" s="740"/>
      <c r="D34" s="740"/>
      <c r="E34" s="740"/>
      <c r="F34" s="740"/>
      <c r="G34" s="740"/>
      <c r="H34" s="740"/>
      <c r="I34" s="740"/>
      <c r="J34" s="740"/>
      <c r="K34" s="740"/>
      <c r="L34" s="740"/>
      <c r="M34" s="740"/>
      <c r="N34" s="740"/>
      <c r="O34" s="39"/>
    </row>
    <row r="35" spans="1:16" ht="11.25">
      <c r="A35" s="93" t="s">
        <v>789</v>
      </c>
      <c r="B35" s="740" t="s">
        <v>1041</v>
      </c>
      <c r="C35" s="740"/>
      <c r="D35" s="740"/>
      <c r="E35" s="740"/>
      <c r="F35" s="740"/>
      <c r="G35" s="740"/>
      <c r="H35" s="740"/>
      <c r="I35" s="740"/>
      <c r="J35" s="740"/>
      <c r="K35" s="740"/>
      <c r="L35" s="740"/>
      <c r="M35" s="740"/>
      <c r="N35" s="740"/>
      <c r="O35" s="39"/>
      <c r="P35" s="4"/>
    </row>
    <row r="36" spans="8:13" ht="11.25">
      <c r="H36" s="96"/>
      <c r="M36" s="4"/>
    </row>
    <row r="37" spans="8:13" ht="11.25">
      <c r="H37" s="96"/>
      <c r="M37" s="4"/>
    </row>
    <row r="38" spans="8:13" ht="11.25">
      <c r="H38" s="96"/>
      <c r="M38" s="4"/>
    </row>
    <row r="39" spans="8:13" ht="11.25">
      <c r="H39" s="96"/>
      <c r="M39" s="4"/>
    </row>
    <row r="40" spans="8:15" ht="11.25">
      <c r="H40" s="96"/>
      <c r="M40" s="4"/>
      <c r="O40" s="790" t="s">
        <v>429</v>
      </c>
    </row>
    <row r="41" spans="8:15" ht="11.25">
      <c r="H41" s="96"/>
      <c r="M41" s="4"/>
      <c r="O41" s="792" t="s">
        <v>428</v>
      </c>
    </row>
    <row r="42" spans="8:13" ht="11.25">
      <c r="H42" s="96"/>
      <c r="M42" s="4"/>
    </row>
    <row r="43" spans="8:13" ht="11.25">
      <c r="H43" s="96"/>
      <c r="M43" s="4"/>
    </row>
    <row r="44" spans="8:13" ht="11.25">
      <c r="H44" s="96"/>
      <c r="M44" s="4"/>
    </row>
    <row r="45" spans="8:13" ht="11.25">
      <c r="H45" s="96"/>
      <c r="M45" s="4"/>
    </row>
    <row r="46" spans="8:13" ht="11.25">
      <c r="H46" s="96"/>
      <c r="M46" s="4"/>
    </row>
    <row r="47" spans="8:13" ht="11.25">
      <c r="H47" s="96"/>
      <c r="M47" s="4"/>
    </row>
    <row r="107" ht="11.25">
      <c r="T107" s="2"/>
    </row>
    <row r="127" ht="11.25">
      <c r="T127" s="2"/>
    </row>
  </sheetData>
  <mergeCells count="6">
    <mergeCell ref="B34:N34"/>
    <mergeCell ref="B35:N35"/>
    <mergeCell ref="B30:N30"/>
    <mergeCell ref="B31:N31"/>
    <mergeCell ref="B32:N32"/>
    <mergeCell ref="B33:N33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27"/>
  <sheetViews>
    <sheetView zoomScale="120" zoomScaleNormal="120" workbookViewId="0" topLeftCell="A84">
      <selection activeCell="J101" sqref="J101"/>
    </sheetView>
  </sheetViews>
  <sheetFormatPr defaultColWidth="9.140625" defaultRowHeight="12.75"/>
  <cols>
    <col min="1" max="1" width="5.57421875" style="1" customWidth="1"/>
    <col min="2" max="2" width="34.28125" style="1" customWidth="1"/>
    <col min="3" max="3" width="0" style="1" hidden="1" customWidth="1"/>
    <col min="4" max="4" width="6.8515625" style="1" customWidth="1"/>
    <col min="5" max="5" width="8.8515625" style="1" customWidth="1"/>
    <col min="6" max="7" width="0" style="1" hidden="1" customWidth="1"/>
    <col min="8" max="8" width="8.8515625" style="96" customWidth="1"/>
    <col min="9" max="9" width="8.8515625" style="1" customWidth="1"/>
    <col min="10" max="10" width="11.28125" style="1" customWidth="1"/>
    <col min="11" max="11" width="6.421875" style="1" customWidth="1"/>
    <col min="12" max="12" width="11.421875" style="1" customWidth="1"/>
    <col min="13" max="13" width="9.57421875" style="4" customWidth="1"/>
    <col min="14" max="14" width="13.28125" style="1" customWidth="1"/>
    <col min="15" max="15" width="14.57421875" style="1" customWidth="1"/>
    <col min="16" max="18" width="0" style="1" hidden="1" customWidth="1"/>
    <col min="19" max="16384" width="12.57421875" style="1" customWidth="1"/>
  </cols>
  <sheetData>
    <row r="3" ht="11.25">
      <c r="B3" s="785" t="s">
        <v>421</v>
      </c>
    </row>
    <row r="4" ht="11.25">
      <c r="B4" s="785" t="s">
        <v>422</v>
      </c>
    </row>
    <row r="5" spans="1:8" ht="11.25">
      <c r="A5" s="11" t="s">
        <v>1042</v>
      </c>
      <c r="B5" s="10"/>
      <c r="C5" s="10"/>
      <c r="H5" s="14"/>
    </row>
    <row r="6" spans="1:8" ht="11.25">
      <c r="A6" s="2"/>
      <c r="B6" s="10"/>
      <c r="C6" s="10"/>
      <c r="D6" s="10"/>
      <c r="E6" s="10"/>
      <c r="H6" s="14"/>
    </row>
    <row r="7" spans="1:256" s="10" customFormat="1" ht="30" customHeight="1">
      <c r="A7" s="15" t="s">
        <v>763</v>
      </c>
      <c r="B7" s="15" t="s">
        <v>764</v>
      </c>
      <c r="C7" s="15"/>
      <c r="D7" s="15" t="s">
        <v>1043</v>
      </c>
      <c r="E7" s="15" t="s">
        <v>1044</v>
      </c>
      <c r="F7" s="15" t="s">
        <v>1045</v>
      </c>
      <c r="G7" s="15" t="s">
        <v>1046</v>
      </c>
      <c r="H7" s="17" t="s">
        <v>771</v>
      </c>
      <c r="I7" s="15" t="s">
        <v>772</v>
      </c>
      <c r="J7" s="15" t="s">
        <v>773</v>
      </c>
      <c r="K7" s="15" t="s">
        <v>1047</v>
      </c>
      <c r="L7" s="15" t="s">
        <v>775</v>
      </c>
      <c r="M7" s="15" t="s">
        <v>776</v>
      </c>
      <c r="N7" s="18" t="s">
        <v>777</v>
      </c>
      <c r="O7" s="18" t="s">
        <v>778</v>
      </c>
      <c r="P7" s="10" t="s">
        <v>779</v>
      </c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7" ht="20.25" customHeight="1">
      <c r="A8" s="21" t="s">
        <v>780</v>
      </c>
      <c r="B8" s="97" t="s">
        <v>1048</v>
      </c>
      <c r="C8" s="98" t="s">
        <v>1049</v>
      </c>
      <c r="D8" s="98" t="s">
        <v>782</v>
      </c>
      <c r="E8" s="99">
        <f>F8+G8</f>
        <v>6</v>
      </c>
      <c r="F8" s="99">
        <v>6</v>
      </c>
      <c r="G8" s="99">
        <v>0</v>
      </c>
      <c r="H8" s="100"/>
      <c r="I8" s="101"/>
      <c r="J8" s="101"/>
      <c r="K8" s="102"/>
      <c r="L8" s="101"/>
      <c r="M8" s="103"/>
      <c r="N8" s="104"/>
      <c r="O8" s="104"/>
      <c r="Q8" s="1">
        <f aca="true" t="shared" si="0" ref="Q8:Q39">P8/22*24</f>
        <v>0</v>
      </c>
    </row>
    <row r="9" spans="1:17" ht="11.25">
      <c r="A9" s="21" t="s">
        <v>783</v>
      </c>
      <c r="B9" s="97" t="s">
        <v>1050</v>
      </c>
      <c r="C9" s="98" t="s">
        <v>1051</v>
      </c>
      <c r="D9" s="98" t="s">
        <v>782</v>
      </c>
      <c r="E9" s="99">
        <v>16</v>
      </c>
      <c r="F9" s="99">
        <v>20</v>
      </c>
      <c r="G9" s="99">
        <v>0</v>
      </c>
      <c r="H9" s="100"/>
      <c r="I9" s="101"/>
      <c r="J9" s="101"/>
      <c r="K9" s="102"/>
      <c r="L9" s="101"/>
      <c r="M9" s="103"/>
      <c r="N9" s="104"/>
      <c r="O9" s="104"/>
      <c r="P9" s="1">
        <v>7</v>
      </c>
      <c r="Q9" s="1">
        <f t="shared" si="0"/>
        <v>7.636363636363637</v>
      </c>
    </row>
    <row r="10" spans="1:18" ht="11.25">
      <c r="A10" s="21" t="s">
        <v>785</v>
      </c>
      <c r="B10" s="105" t="s">
        <v>1052</v>
      </c>
      <c r="C10" s="98" t="s">
        <v>1053</v>
      </c>
      <c r="D10" s="98" t="s">
        <v>782</v>
      </c>
      <c r="E10" s="99">
        <f aca="true" t="shared" si="1" ref="E10:E41">F10+G10</f>
        <v>20</v>
      </c>
      <c r="F10" s="99">
        <v>10</v>
      </c>
      <c r="G10" s="99">
        <v>10</v>
      </c>
      <c r="H10" s="100"/>
      <c r="I10" s="101"/>
      <c r="J10" s="101"/>
      <c r="K10" s="102"/>
      <c r="L10" s="101"/>
      <c r="M10" s="103"/>
      <c r="N10" s="104"/>
      <c r="O10" s="104"/>
      <c r="P10" s="1">
        <v>2</v>
      </c>
      <c r="Q10" s="1">
        <f t="shared" si="0"/>
        <v>2.1818181818181817</v>
      </c>
      <c r="R10" s="1">
        <v>10</v>
      </c>
    </row>
    <row r="11" spans="1:256" s="2" customFormat="1" ht="11.25">
      <c r="A11" s="21" t="s">
        <v>787</v>
      </c>
      <c r="B11" s="105" t="s">
        <v>1054</v>
      </c>
      <c r="C11" s="99" t="s">
        <v>1053</v>
      </c>
      <c r="D11" s="99" t="s">
        <v>782</v>
      </c>
      <c r="E11" s="99">
        <f t="shared" si="1"/>
        <v>144</v>
      </c>
      <c r="F11" s="99">
        <v>124</v>
      </c>
      <c r="G11" s="99">
        <v>20</v>
      </c>
      <c r="H11" s="28"/>
      <c r="I11" s="29"/>
      <c r="J11" s="101"/>
      <c r="K11" s="30"/>
      <c r="L11" s="101"/>
      <c r="M11" s="31"/>
      <c r="N11" s="32"/>
      <c r="O11" s="32"/>
      <c r="P11" s="2">
        <v>48</v>
      </c>
      <c r="Q11" s="1">
        <f t="shared" si="0"/>
        <v>52.36363636363636</v>
      </c>
      <c r="R11" s="2">
        <v>20</v>
      </c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8" ht="11.25">
      <c r="A12" s="21" t="s">
        <v>789</v>
      </c>
      <c r="B12" s="105" t="s">
        <v>1055</v>
      </c>
      <c r="C12" s="98" t="s">
        <v>1056</v>
      </c>
      <c r="D12" s="98" t="s">
        <v>782</v>
      </c>
      <c r="E12" s="99">
        <f t="shared" si="1"/>
        <v>60</v>
      </c>
      <c r="F12" s="99">
        <v>40</v>
      </c>
      <c r="G12" s="99">
        <v>20</v>
      </c>
      <c r="H12" s="100"/>
      <c r="I12" s="101"/>
      <c r="J12" s="101"/>
      <c r="K12" s="102"/>
      <c r="L12" s="101"/>
      <c r="M12" s="103"/>
      <c r="N12" s="104"/>
      <c r="O12" s="104"/>
      <c r="P12" s="1">
        <v>13</v>
      </c>
      <c r="Q12" s="1">
        <f t="shared" si="0"/>
        <v>14.181818181818183</v>
      </c>
      <c r="R12" s="1">
        <v>10</v>
      </c>
    </row>
    <row r="13" spans="1:17" ht="11.25">
      <c r="A13" s="21" t="s">
        <v>791</v>
      </c>
      <c r="B13" s="105" t="s">
        <v>1057</v>
      </c>
      <c r="C13" s="98" t="s">
        <v>1058</v>
      </c>
      <c r="D13" s="98" t="s">
        <v>782</v>
      </c>
      <c r="E13" s="99">
        <f t="shared" si="1"/>
        <v>2</v>
      </c>
      <c r="F13" s="99">
        <v>0</v>
      </c>
      <c r="G13" s="99">
        <v>2</v>
      </c>
      <c r="H13" s="28"/>
      <c r="I13" s="101"/>
      <c r="J13" s="101"/>
      <c r="K13" s="102"/>
      <c r="L13" s="101"/>
      <c r="M13" s="103"/>
      <c r="N13" s="104"/>
      <c r="O13" s="104"/>
      <c r="Q13" s="1">
        <f t="shared" si="0"/>
        <v>0</v>
      </c>
    </row>
    <row r="14" spans="1:17" ht="11.25">
      <c r="A14" s="21" t="s">
        <v>794</v>
      </c>
      <c r="B14" s="105" t="s">
        <v>1059</v>
      </c>
      <c r="C14" s="98" t="s">
        <v>1060</v>
      </c>
      <c r="D14" s="98" t="s">
        <v>782</v>
      </c>
      <c r="E14" s="99">
        <f t="shared" si="1"/>
        <v>2</v>
      </c>
      <c r="F14" s="99">
        <v>0</v>
      </c>
      <c r="G14" s="99">
        <v>2</v>
      </c>
      <c r="H14" s="28"/>
      <c r="I14" s="101"/>
      <c r="J14" s="101"/>
      <c r="K14" s="102"/>
      <c r="L14" s="101"/>
      <c r="M14" s="103"/>
      <c r="N14" s="104"/>
      <c r="O14" s="104"/>
      <c r="Q14" s="1">
        <f t="shared" si="0"/>
        <v>0</v>
      </c>
    </row>
    <row r="15" spans="1:18" ht="11.25">
      <c r="A15" s="21" t="s">
        <v>796</v>
      </c>
      <c r="B15" s="105" t="s">
        <v>1061</v>
      </c>
      <c r="C15" s="98" t="s">
        <v>1053</v>
      </c>
      <c r="D15" s="98" t="s">
        <v>782</v>
      </c>
      <c r="E15" s="99">
        <f t="shared" si="1"/>
        <v>13</v>
      </c>
      <c r="F15" s="106">
        <v>12</v>
      </c>
      <c r="G15" s="106">
        <v>1</v>
      </c>
      <c r="H15" s="100"/>
      <c r="I15" s="101"/>
      <c r="J15" s="101"/>
      <c r="K15" s="102"/>
      <c r="L15" s="101"/>
      <c r="M15" s="40"/>
      <c r="N15" s="104"/>
      <c r="O15" s="104"/>
      <c r="P15" s="1">
        <v>3</v>
      </c>
      <c r="Q15" s="1">
        <f t="shared" si="0"/>
        <v>3.2727272727272725</v>
      </c>
      <c r="R15" s="1">
        <v>1</v>
      </c>
    </row>
    <row r="16" spans="1:17" ht="11.25">
      <c r="A16" s="21" t="s">
        <v>798</v>
      </c>
      <c r="B16" s="105" t="s">
        <v>1062</v>
      </c>
      <c r="C16" s="98" t="s">
        <v>1063</v>
      </c>
      <c r="D16" s="98" t="s">
        <v>782</v>
      </c>
      <c r="E16" s="99">
        <f t="shared" si="1"/>
        <v>2</v>
      </c>
      <c r="F16" s="99">
        <v>2</v>
      </c>
      <c r="G16" s="99">
        <v>0</v>
      </c>
      <c r="H16" s="100"/>
      <c r="I16" s="101"/>
      <c r="J16" s="101"/>
      <c r="K16" s="102"/>
      <c r="L16" s="101"/>
      <c r="M16" s="40"/>
      <c r="N16" s="104"/>
      <c r="O16" s="104"/>
      <c r="Q16" s="1">
        <f t="shared" si="0"/>
        <v>0</v>
      </c>
    </row>
    <row r="17" spans="1:18" ht="11.25">
      <c r="A17" s="21" t="s">
        <v>800</v>
      </c>
      <c r="B17" s="105" t="s">
        <v>1064</v>
      </c>
      <c r="C17" s="98" t="s">
        <v>1065</v>
      </c>
      <c r="D17" s="98" t="s">
        <v>782</v>
      </c>
      <c r="E17" s="99">
        <f t="shared" si="1"/>
        <v>4</v>
      </c>
      <c r="F17" s="106">
        <v>2</v>
      </c>
      <c r="G17" s="106">
        <v>2</v>
      </c>
      <c r="H17" s="100"/>
      <c r="I17" s="101"/>
      <c r="J17" s="101"/>
      <c r="K17" s="102"/>
      <c r="L17" s="101"/>
      <c r="M17" s="40"/>
      <c r="N17" s="104"/>
      <c r="O17" s="104"/>
      <c r="P17" s="1">
        <v>1</v>
      </c>
      <c r="Q17" s="1">
        <f t="shared" si="0"/>
        <v>1.0909090909090908</v>
      </c>
      <c r="R17" s="1">
        <v>2</v>
      </c>
    </row>
    <row r="18" spans="1:17" ht="11.25">
      <c r="A18" s="21" t="s">
        <v>802</v>
      </c>
      <c r="B18" s="105" t="s">
        <v>1066</v>
      </c>
      <c r="C18" s="98" t="s">
        <v>1067</v>
      </c>
      <c r="D18" s="98" t="s">
        <v>782</v>
      </c>
      <c r="E18" s="99">
        <f t="shared" si="1"/>
        <v>32</v>
      </c>
      <c r="F18" s="106">
        <v>30</v>
      </c>
      <c r="G18" s="106">
        <v>2</v>
      </c>
      <c r="H18" s="100"/>
      <c r="I18" s="101"/>
      <c r="J18" s="101"/>
      <c r="K18" s="102"/>
      <c r="L18" s="101"/>
      <c r="M18" s="40"/>
      <c r="N18" s="104"/>
      <c r="O18" s="104"/>
      <c r="P18" s="1">
        <v>3</v>
      </c>
      <c r="Q18" s="1">
        <f t="shared" si="0"/>
        <v>3.2727272727272725</v>
      </c>
    </row>
    <row r="19" spans="1:18" ht="22.5">
      <c r="A19" s="21" t="s">
        <v>804</v>
      </c>
      <c r="B19" s="97" t="s">
        <v>1068</v>
      </c>
      <c r="C19" s="98" t="s">
        <v>1063</v>
      </c>
      <c r="D19" s="98" t="s">
        <v>782</v>
      </c>
      <c r="E19" s="99">
        <f t="shared" si="1"/>
        <v>75</v>
      </c>
      <c r="F19" s="106">
        <v>75</v>
      </c>
      <c r="G19" s="106">
        <v>0</v>
      </c>
      <c r="H19" s="100"/>
      <c r="I19" s="101"/>
      <c r="J19" s="101"/>
      <c r="K19" s="102"/>
      <c r="L19" s="101"/>
      <c r="M19" s="40"/>
      <c r="N19" s="104"/>
      <c r="O19" s="104"/>
      <c r="P19" s="1">
        <v>3</v>
      </c>
      <c r="Q19" s="1">
        <f t="shared" si="0"/>
        <v>3.2727272727272725</v>
      </c>
      <c r="R19" s="1">
        <v>2</v>
      </c>
    </row>
    <row r="20" spans="1:18" ht="22.5">
      <c r="A20" s="21" t="s">
        <v>806</v>
      </c>
      <c r="B20" s="97" t="s">
        <v>1069</v>
      </c>
      <c r="C20" s="98">
        <v>1</v>
      </c>
      <c r="D20" s="98" t="s">
        <v>782</v>
      </c>
      <c r="E20" s="99">
        <f t="shared" si="1"/>
        <v>40</v>
      </c>
      <c r="F20" s="99">
        <v>40</v>
      </c>
      <c r="G20" s="99">
        <v>0</v>
      </c>
      <c r="H20" s="100"/>
      <c r="I20" s="101"/>
      <c r="J20" s="101"/>
      <c r="K20" s="102"/>
      <c r="L20" s="101"/>
      <c r="M20" s="40"/>
      <c r="N20" s="104"/>
      <c r="O20" s="104"/>
      <c r="P20" s="1">
        <v>16</v>
      </c>
      <c r="Q20" s="1">
        <f t="shared" si="0"/>
        <v>17.454545454545453</v>
      </c>
      <c r="R20" s="1">
        <v>2</v>
      </c>
    </row>
    <row r="21" spans="1:18" ht="11.25">
      <c r="A21" s="21" t="s">
        <v>808</v>
      </c>
      <c r="B21" s="97" t="s">
        <v>1070</v>
      </c>
      <c r="C21" s="98">
        <v>1</v>
      </c>
      <c r="D21" s="98" t="s">
        <v>782</v>
      </c>
      <c r="E21" s="99">
        <f t="shared" si="1"/>
        <v>12</v>
      </c>
      <c r="F21" s="99">
        <v>12</v>
      </c>
      <c r="G21" s="99">
        <v>0</v>
      </c>
      <c r="H21" s="100"/>
      <c r="I21" s="101"/>
      <c r="J21" s="101"/>
      <c r="K21" s="102"/>
      <c r="L21" s="101"/>
      <c r="M21" s="40"/>
      <c r="N21" s="104"/>
      <c r="O21" s="104"/>
      <c r="Q21" s="1">
        <f t="shared" si="0"/>
        <v>0</v>
      </c>
      <c r="R21" s="1">
        <v>2</v>
      </c>
    </row>
    <row r="22" spans="1:18" ht="22.5">
      <c r="A22" s="21" t="s">
        <v>810</v>
      </c>
      <c r="B22" s="105" t="s">
        <v>1071</v>
      </c>
      <c r="C22" s="98">
        <v>1</v>
      </c>
      <c r="D22" s="98" t="s">
        <v>782</v>
      </c>
      <c r="E22" s="99">
        <f t="shared" si="1"/>
        <v>5</v>
      </c>
      <c r="F22" s="106">
        <v>4</v>
      </c>
      <c r="G22" s="106">
        <v>1</v>
      </c>
      <c r="H22" s="28"/>
      <c r="I22" s="101"/>
      <c r="J22" s="101"/>
      <c r="K22" s="102"/>
      <c r="L22" s="101"/>
      <c r="M22" s="40"/>
      <c r="N22" s="104"/>
      <c r="O22" s="104"/>
      <c r="P22" s="1">
        <v>2</v>
      </c>
      <c r="Q22" s="1">
        <f t="shared" si="0"/>
        <v>2.1818181818181817</v>
      </c>
      <c r="R22" s="1">
        <v>1</v>
      </c>
    </row>
    <row r="23" spans="1:17" ht="22.5">
      <c r="A23" s="21" t="s">
        <v>812</v>
      </c>
      <c r="B23" s="105" t="s">
        <v>1072</v>
      </c>
      <c r="C23" s="98">
        <v>1</v>
      </c>
      <c r="D23" s="98" t="s">
        <v>782</v>
      </c>
      <c r="E23" s="99">
        <f t="shared" si="1"/>
        <v>3</v>
      </c>
      <c r="F23" s="106">
        <v>2</v>
      </c>
      <c r="G23" s="106">
        <v>1</v>
      </c>
      <c r="H23" s="28"/>
      <c r="I23" s="101"/>
      <c r="J23" s="101"/>
      <c r="K23" s="102"/>
      <c r="L23" s="101"/>
      <c r="M23" s="40"/>
      <c r="N23" s="104"/>
      <c r="O23" s="104"/>
      <c r="Q23" s="1">
        <f t="shared" si="0"/>
        <v>0</v>
      </c>
    </row>
    <row r="24" spans="1:17" ht="11.25">
      <c r="A24" s="21" t="s">
        <v>814</v>
      </c>
      <c r="B24" s="105" t="s">
        <v>1073</v>
      </c>
      <c r="C24" s="98" t="s">
        <v>1053</v>
      </c>
      <c r="D24" s="98" t="s">
        <v>782</v>
      </c>
      <c r="E24" s="99">
        <f t="shared" si="1"/>
        <v>8</v>
      </c>
      <c r="F24" s="106">
        <v>8</v>
      </c>
      <c r="G24" s="106">
        <v>0</v>
      </c>
      <c r="H24" s="100"/>
      <c r="I24" s="101"/>
      <c r="J24" s="101"/>
      <c r="K24" s="102"/>
      <c r="L24" s="101"/>
      <c r="M24" s="40"/>
      <c r="N24" s="104"/>
      <c r="O24" s="104"/>
      <c r="Q24" s="1">
        <f t="shared" si="0"/>
        <v>0</v>
      </c>
    </row>
    <row r="25" spans="1:17" ht="11.25">
      <c r="A25" s="21" t="s">
        <v>816</v>
      </c>
      <c r="B25" s="105" t="s">
        <v>1074</v>
      </c>
      <c r="C25" s="98">
        <v>8</v>
      </c>
      <c r="D25" s="98" t="s">
        <v>782</v>
      </c>
      <c r="E25" s="99">
        <f t="shared" si="1"/>
        <v>8</v>
      </c>
      <c r="F25" s="106">
        <v>8</v>
      </c>
      <c r="G25" s="106">
        <v>0</v>
      </c>
      <c r="H25" s="100"/>
      <c r="I25" s="101"/>
      <c r="J25" s="101"/>
      <c r="K25" s="102"/>
      <c r="L25" s="101"/>
      <c r="M25" s="40"/>
      <c r="N25" s="104"/>
      <c r="O25" s="104"/>
      <c r="Q25" s="1">
        <f t="shared" si="0"/>
        <v>0</v>
      </c>
    </row>
    <row r="26" spans="1:256" s="2" customFormat="1" ht="11.25">
      <c r="A26" s="21" t="s">
        <v>818</v>
      </c>
      <c r="B26" s="107" t="s">
        <v>1075</v>
      </c>
      <c r="C26" s="99" t="s">
        <v>1076</v>
      </c>
      <c r="D26" s="99" t="s">
        <v>782</v>
      </c>
      <c r="E26" s="99">
        <f t="shared" si="1"/>
        <v>2</v>
      </c>
      <c r="F26" s="106">
        <v>2</v>
      </c>
      <c r="G26" s="106">
        <v>0</v>
      </c>
      <c r="H26" s="28"/>
      <c r="I26" s="29"/>
      <c r="J26" s="29"/>
      <c r="K26" s="30"/>
      <c r="L26" s="29"/>
      <c r="M26" s="62"/>
      <c r="N26" s="104"/>
      <c r="O26" s="104"/>
      <c r="Q26" s="1">
        <f t="shared" si="0"/>
        <v>0</v>
      </c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17" ht="11.25">
      <c r="A27" s="21" t="s">
        <v>820</v>
      </c>
      <c r="B27" s="53" t="s">
        <v>1077</v>
      </c>
      <c r="C27" s="98" t="s">
        <v>1078</v>
      </c>
      <c r="D27" s="98" t="s">
        <v>782</v>
      </c>
      <c r="E27" s="99">
        <f t="shared" si="1"/>
        <v>8</v>
      </c>
      <c r="F27" s="99">
        <v>8</v>
      </c>
      <c r="G27" s="99">
        <v>0</v>
      </c>
      <c r="H27" s="100"/>
      <c r="I27" s="101"/>
      <c r="J27" s="101"/>
      <c r="K27" s="102"/>
      <c r="L27" s="101"/>
      <c r="M27" s="40"/>
      <c r="N27" s="104"/>
      <c r="O27" s="104"/>
      <c r="Q27" s="1">
        <f t="shared" si="0"/>
        <v>0</v>
      </c>
    </row>
    <row r="28" spans="1:17" ht="11.25">
      <c r="A28" s="21" t="s">
        <v>822</v>
      </c>
      <c r="B28" s="53" t="s">
        <v>1079</v>
      </c>
      <c r="C28" s="98" t="s">
        <v>1078</v>
      </c>
      <c r="D28" s="98" t="s">
        <v>782</v>
      </c>
      <c r="E28" s="99">
        <f t="shared" si="1"/>
        <v>48</v>
      </c>
      <c r="F28" s="99">
        <v>48</v>
      </c>
      <c r="G28" s="99">
        <v>0</v>
      </c>
      <c r="H28" s="100"/>
      <c r="I28" s="101"/>
      <c r="J28" s="101"/>
      <c r="K28" s="102"/>
      <c r="L28" s="101"/>
      <c r="M28" s="40"/>
      <c r="N28" s="104"/>
      <c r="O28" s="104"/>
      <c r="P28" s="1">
        <v>19</v>
      </c>
      <c r="Q28" s="1">
        <f t="shared" si="0"/>
        <v>20.727272727272727</v>
      </c>
    </row>
    <row r="29" spans="1:17" ht="22.5">
      <c r="A29" s="21" t="s">
        <v>824</v>
      </c>
      <c r="B29" s="108" t="s">
        <v>1080</v>
      </c>
      <c r="C29" s="98" t="s">
        <v>1081</v>
      </c>
      <c r="D29" s="98" t="s">
        <v>782</v>
      </c>
      <c r="E29" s="99">
        <f t="shared" si="1"/>
        <v>50</v>
      </c>
      <c r="F29" s="106">
        <v>50</v>
      </c>
      <c r="G29" s="106">
        <v>0</v>
      </c>
      <c r="H29" s="100"/>
      <c r="I29" s="101"/>
      <c r="J29" s="101"/>
      <c r="K29" s="102"/>
      <c r="L29" s="101"/>
      <c r="M29" s="40"/>
      <c r="N29" s="104"/>
      <c r="O29" s="104"/>
      <c r="P29" s="1">
        <v>30</v>
      </c>
      <c r="Q29" s="1">
        <f t="shared" si="0"/>
        <v>32.72727272727273</v>
      </c>
    </row>
    <row r="30" spans="1:18" ht="11.25">
      <c r="A30" s="21" t="s">
        <v>826</v>
      </c>
      <c r="B30" s="105" t="s">
        <v>1082</v>
      </c>
      <c r="C30" s="99" t="s">
        <v>1083</v>
      </c>
      <c r="D30" s="99" t="s">
        <v>782</v>
      </c>
      <c r="E30" s="99">
        <f t="shared" si="1"/>
        <v>3</v>
      </c>
      <c r="F30" s="106">
        <v>2</v>
      </c>
      <c r="G30" s="106">
        <v>1</v>
      </c>
      <c r="H30" s="100"/>
      <c r="I30" s="101"/>
      <c r="J30" s="101"/>
      <c r="K30" s="102"/>
      <c r="L30" s="101"/>
      <c r="M30" s="40"/>
      <c r="N30" s="104"/>
      <c r="O30" s="104"/>
      <c r="P30" s="1">
        <v>1</v>
      </c>
      <c r="Q30" s="1">
        <f t="shared" si="0"/>
        <v>1.0909090909090908</v>
      </c>
      <c r="R30" s="1">
        <v>1</v>
      </c>
    </row>
    <row r="31" spans="1:17" ht="11.25">
      <c r="A31" s="21" t="s">
        <v>828</v>
      </c>
      <c r="B31" s="105" t="s">
        <v>1084</v>
      </c>
      <c r="C31" s="99">
        <v>1</v>
      </c>
      <c r="D31" s="99" t="s">
        <v>782</v>
      </c>
      <c r="E31" s="99">
        <f t="shared" si="1"/>
        <v>2</v>
      </c>
      <c r="F31" s="106">
        <v>2</v>
      </c>
      <c r="G31" s="106">
        <v>0</v>
      </c>
      <c r="H31" s="100"/>
      <c r="I31" s="101"/>
      <c r="J31" s="101"/>
      <c r="K31" s="102"/>
      <c r="L31" s="101"/>
      <c r="M31" s="40"/>
      <c r="N31" s="104"/>
      <c r="O31" s="104"/>
      <c r="Q31" s="1">
        <f t="shared" si="0"/>
        <v>0</v>
      </c>
    </row>
    <row r="32" spans="1:17" ht="22.5">
      <c r="A32" s="21" t="s">
        <v>830</v>
      </c>
      <c r="B32" s="105" t="s">
        <v>1085</v>
      </c>
      <c r="C32" s="99" t="s">
        <v>1086</v>
      </c>
      <c r="D32" s="99" t="s">
        <v>782</v>
      </c>
      <c r="E32" s="99">
        <f t="shared" si="1"/>
        <v>3</v>
      </c>
      <c r="F32" s="99">
        <v>3</v>
      </c>
      <c r="G32" s="99">
        <v>0</v>
      </c>
      <c r="H32" s="100"/>
      <c r="I32" s="101"/>
      <c r="J32" s="101"/>
      <c r="K32" s="102"/>
      <c r="L32" s="101"/>
      <c r="M32" s="62"/>
      <c r="N32" s="104"/>
      <c r="O32" s="104"/>
      <c r="P32" s="1">
        <v>2</v>
      </c>
      <c r="Q32" s="1">
        <f t="shared" si="0"/>
        <v>2.1818181818181817</v>
      </c>
    </row>
    <row r="33" spans="1:17" ht="11.25">
      <c r="A33" s="21" t="s">
        <v>832</v>
      </c>
      <c r="B33" s="105" t="s">
        <v>1087</v>
      </c>
      <c r="C33" s="99" t="s">
        <v>1088</v>
      </c>
      <c r="D33" s="99" t="s">
        <v>782</v>
      </c>
      <c r="E33" s="99">
        <f t="shared" si="1"/>
        <v>600</v>
      </c>
      <c r="F33" s="99">
        <v>480</v>
      </c>
      <c r="G33" s="99">
        <v>120</v>
      </c>
      <c r="H33" s="100"/>
      <c r="I33" s="101"/>
      <c r="J33" s="101"/>
      <c r="K33" s="102"/>
      <c r="L33" s="101"/>
      <c r="M33" s="62"/>
      <c r="N33" s="104"/>
      <c r="O33" s="104"/>
      <c r="P33" s="1">
        <v>420</v>
      </c>
      <c r="Q33" s="1">
        <f t="shared" si="0"/>
        <v>458.18181818181813</v>
      </c>
    </row>
    <row r="34" spans="1:17" ht="25.5" customHeight="1">
      <c r="A34" s="21" t="s">
        <v>834</v>
      </c>
      <c r="B34" s="105" t="s">
        <v>1089</v>
      </c>
      <c r="C34" s="99" t="s">
        <v>1090</v>
      </c>
      <c r="D34" s="99" t="s">
        <v>782</v>
      </c>
      <c r="E34" s="99">
        <f t="shared" si="1"/>
        <v>1</v>
      </c>
      <c r="F34" s="99">
        <v>1</v>
      </c>
      <c r="G34" s="99">
        <v>0</v>
      </c>
      <c r="H34" s="28"/>
      <c r="I34" s="29"/>
      <c r="J34" s="101"/>
      <c r="K34" s="102"/>
      <c r="L34" s="101"/>
      <c r="M34" s="62"/>
      <c r="N34" s="104"/>
      <c r="O34" s="104"/>
      <c r="P34" s="1">
        <v>1</v>
      </c>
      <c r="Q34" s="1">
        <f t="shared" si="0"/>
        <v>1.0909090909090908</v>
      </c>
    </row>
    <row r="35" spans="1:18" ht="22.5">
      <c r="A35" s="21" t="s">
        <v>836</v>
      </c>
      <c r="B35" s="97" t="s">
        <v>1091</v>
      </c>
      <c r="C35" s="98" t="s">
        <v>1092</v>
      </c>
      <c r="D35" s="98" t="s">
        <v>782</v>
      </c>
      <c r="E35" s="99">
        <f t="shared" si="1"/>
        <v>8</v>
      </c>
      <c r="F35" s="99">
        <v>7</v>
      </c>
      <c r="G35" s="99">
        <v>1</v>
      </c>
      <c r="H35" s="100"/>
      <c r="I35" s="101"/>
      <c r="J35" s="101"/>
      <c r="K35" s="102"/>
      <c r="L35" s="101"/>
      <c r="M35" s="40"/>
      <c r="N35" s="104"/>
      <c r="O35" s="104"/>
      <c r="P35" s="1">
        <v>3</v>
      </c>
      <c r="Q35" s="1">
        <f t="shared" si="0"/>
        <v>3.2727272727272725</v>
      </c>
      <c r="R35" s="1">
        <v>1</v>
      </c>
    </row>
    <row r="36" spans="1:18" ht="22.5">
      <c r="A36" s="21" t="s">
        <v>838</v>
      </c>
      <c r="B36" s="97" t="s">
        <v>1093</v>
      </c>
      <c r="C36" s="98">
        <v>8</v>
      </c>
      <c r="D36" s="98" t="s">
        <v>782</v>
      </c>
      <c r="E36" s="99">
        <f t="shared" si="1"/>
        <v>8</v>
      </c>
      <c r="F36" s="99">
        <v>7</v>
      </c>
      <c r="G36" s="99">
        <v>1</v>
      </c>
      <c r="H36" s="100"/>
      <c r="I36" s="101"/>
      <c r="J36" s="101"/>
      <c r="K36" s="102"/>
      <c r="L36" s="101"/>
      <c r="M36" s="62"/>
      <c r="N36" s="104"/>
      <c r="O36" s="104"/>
      <c r="P36" s="1">
        <v>3</v>
      </c>
      <c r="Q36" s="1">
        <f t="shared" si="0"/>
        <v>3.2727272727272725</v>
      </c>
      <c r="R36" s="1">
        <v>1</v>
      </c>
    </row>
    <row r="37" spans="1:256" s="2" customFormat="1" ht="22.5">
      <c r="A37" s="21" t="s">
        <v>840</v>
      </c>
      <c r="B37" s="97" t="s">
        <v>1094</v>
      </c>
      <c r="C37" s="99">
        <v>120</v>
      </c>
      <c r="D37" s="99" t="s">
        <v>782</v>
      </c>
      <c r="E37" s="99">
        <f t="shared" si="1"/>
        <v>24</v>
      </c>
      <c r="F37" s="99">
        <v>24</v>
      </c>
      <c r="G37" s="99">
        <v>0</v>
      </c>
      <c r="H37" s="28"/>
      <c r="I37" s="29"/>
      <c r="J37" s="101"/>
      <c r="K37" s="30"/>
      <c r="L37" s="101"/>
      <c r="M37" s="62"/>
      <c r="N37" s="32"/>
      <c r="O37" s="32"/>
      <c r="P37" s="2">
        <v>3</v>
      </c>
      <c r="Q37" s="1">
        <f t="shared" si="0"/>
        <v>3.2727272727272725</v>
      </c>
      <c r="R37" s="2">
        <v>1</v>
      </c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8" ht="11.25">
      <c r="A38" s="21" t="s">
        <v>842</v>
      </c>
      <c r="B38" s="97" t="s">
        <v>1095</v>
      </c>
      <c r="C38" s="98">
        <v>6</v>
      </c>
      <c r="D38" s="98" t="s">
        <v>782</v>
      </c>
      <c r="E38" s="99">
        <f t="shared" si="1"/>
        <v>5</v>
      </c>
      <c r="F38" s="99">
        <v>4</v>
      </c>
      <c r="G38" s="99">
        <v>1</v>
      </c>
      <c r="H38" s="100"/>
      <c r="I38" s="101"/>
      <c r="J38" s="101"/>
      <c r="K38" s="102"/>
      <c r="L38" s="101"/>
      <c r="M38" s="40"/>
      <c r="N38" s="104"/>
      <c r="O38" s="104"/>
      <c r="P38" s="1">
        <v>1</v>
      </c>
      <c r="Q38" s="1">
        <f t="shared" si="0"/>
        <v>1.0909090909090908</v>
      </c>
      <c r="R38" s="1">
        <v>1</v>
      </c>
    </row>
    <row r="39" spans="1:18" ht="22.5">
      <c r="A39" s="21" t="s">
        <v>849</v>
      </c>
      <c r="B39" s="97" t="s">
        <v>1096</v>
      </c>
      <c r="C39" s="98">
        <v>6</v>
      </c>
      <c r="D39" s="98" t="s">
        <v>782</v>
      </c>
      <c r="E39" s="99">
        <f t="shared" si="1"/>
        <v>38</v>
      </c>
      <c r="F39" s="99">
        <v>28</v>
      </c>
      <c r="G39" s="99">
        <v>10</v>
      </c>
      <c r="H39" s="100"/>
      <c r="I39" s="101"/>
      <c r="J39" s="101"/>
      <c r="K39" s="102"/>
      <c r="L39" s="101"/>
      <c r="M39" s="40"/>
      <c r="N39" s="104"/>
      <c r="O39" s="104"/>
      <c r="P39" s="1">
        <v>6</v>
      </c>
      <c r="Q39" s="1">
        <f t="shared" si="0"/>
        <v>6.545454545454545</v>
      </c>
      <c r="R39" s="1">
        <v>7</v>
      </c>
    </row>
    <row r="40" spans="1:18" ht="33.75">
      <c r="A40" s="21" t="s">
        <v>851</v>
      </c>
      <c r="B40" s="97" t="s">
        <v>1097</v>
      </c>
      <c r="C40" s="98">
        <v>1</v>
      </c>
      <c r="D40" s="98" t="s">
        <v>782</v>
      </c>
      <c r="E40" s="99">
        <f t="shared" si="1"/>
        <v>485</v>
      </c>
      <c r="F40" s="99">
        <v>400</v>
      </c>
      <c r="G40" s="99">
        <v>85</v>
      </c>
      <c r="H40" s="100"/>
      <c r="I40" s="101"/>
      <c r="J40" s="101"/>
      <c r="K40" s="102"/>
      <c r="L40" s="101"/>
      <c r="M40" s="40"/>
      <c r="N40" s="104"/>
      <c r="O40" s="104"/>
      <c r="P40" s="1">
        <v>180</v>
      </c>
      <c r="Q40" s="1">
        <f aca="true" t="shared" si="2" ref="Q40:Q71">P40/22*24</f>
        <v>196.36363636363637</v>
      </c>
      <c r="R40" s="1">
        <v>250</v>
      </c>
    </row>
    <row r="41" spans="1:18" ht="22.5">
      <c r="A41" s="21" t="s">
        <v>853</v>
      </c>
      <c r="B41" s="97" t="s">
        <v>1098</v>
      </c>
      <c r="C41" s="98">
        <v>1</v>
      </c>
      <c r="D41" s="98" t="s">
        <v>782</v>
      </c>
      <c r="E41" s="99">
        <f t="shared" si="1"/>
        <v>34</v>
      </c>
      <c r="F41" s="99">
        <v>24</v>
      </c>
      <c r="G41" s="99">
        <v>10</v>
      </c>
      <c r="H41" s="100"/>
      <c r="I41" s="101"/>
      <c r="J41" s="101"/>
      <c r="K41" s="102"/>
      <c r="L41" s="101"/>
      <c r="M41" s="40"/>
      <c r="N41" s="104"/>
      <c r="O41" s="104"/>
      <c r="P41" s="1">
        <v>8</v>
      </c>
      <c r="Q41" s="1">
        <f t="shared" si="2"/>
        <v>8.727272727272727</v>
      </c>
      <c r="R41" s="1">
        <v>2</v>
      </c>
    </row>
    <row r="42" spans="1:18" ht="22.5">
      <c r="A42" s="21" t="s">
        <v>855</v>
      </c>
      <c r="B42" s="97" t="s">
        <v>1099</v>
      </c>
      <c r="C42" s="98">
        <v>3</v>
      </c>
      <c r="D42" s="98" t="s">
        <v>782</v>
      </c>
      <c r="E42" s="99">
        <f aca="true" t="shared" si="3" ref="E42:E73">F42+G42</f>
        <v>34</v>
      </c>
      <c r="F42" s="99">
        <v>24</v>
      </c>
      <c r="G42" s="99">
        <v>10</v>
      </c>
      <c r="H42" s="28"/>
      <c r="I42" s="101"/>
      <c r="J42" s="101"/>
      <c r="K42" s="102"/>
      <c r="L42" s="101"/>
      <c r="M42" s="62"/>
      <c r="N42" s="104"/>
      <c r="O42" s="104"/>
      <c r="P42" s="1">
        <v>9</v>
      </c>
      <c r="Q42" s="1">
        <f t="shared" si="2"/>
        <v>9.818181818181818</v>
      </c>
      <c r="R42" s="1">
        <v>2</v>
      </c>
    </row>
    <row r="43" spans="1:17" ht="33.75">
      <c r="A43" s="21" t="s">
        <v>857</v>
      </c>
      <c r="B43" s="97" t="s">
        <v>1100</v>
      </c>
      <c r="C43" s="99">
        <v>200</v>
      </c>
      <c r="D43" s="99" t="s">
        <v>782</v>
      </c>
      <c r="E43" s="99">
        <f t="shared" si="3"/>
        <v>10</v>
      </c>
      <c r="F43" s="99">
        <v>8</v>
      </c>
      <c r="G43" s="99">
        <v>2</v>
      </c>
      <c r="H43" s="100"/>
      <c r="I43" s="101"/>
      <c r="J43" s="101"/>
      <c r="K43" s="102"/>
      <c r="L43" s="101"/>
      <c r="M43" s="40"/>
      <c r="N43" s="104"/>
      <c r="O43" s="104"/>
      <c r="Q43" s="1">
        <f t="shared" si="2"/>
        <v>0</v>
      </c>
    </row>
    <row r="44" spans="1:17" ht="33.75">
      <c r="A44" s="21" t="s">
        <v>859</v>
      </c>
      <c r="B44" s="97" t="s">
        <v>1101</v>
      </c>
      <c r="C44" s="98">
        <v>1</v>
      </c>
      <c r="D44" s="98" t="s">
        <v>782</v>
      </c>
      <c r="E44" s="99">
        <f t="shared" si="3"/>
        <v>10</v>
      </c>
      <c r="F44" s="99">
        <v>8</v>
      </c>
      <c r="G44" s="99">
        <v>2</v>
      </c>
      <c r="H44" s="100"/>
      <c r="I44" s="101"/>
      <c r="J44" s="101"/>
      <c r="K44" s="102"/>
      <c r="L44" s="101"/>
      <c r="M44" s="40"/>
      <c r="N44" s="104"/>
      <c r="O44" s="104"/>
      <c r="Q44" s="1">
        <f t="shared" si="2"/>
        <v>0</v>
      </c>
    </row>
    <row r="45" spans="1:17" ht="22.5">
      <c r="A45" s="21" t="s">
        <v>861</v>
      </c>
      <c r="B45" s="97" t="s">
        <v>1102</v>
      </c>
      <c r="C45" s="99">
        <v>2</v>
      </c>
      <c r="D45" s="99" t="s">
        <v>782</v>
      </c>
      <c r="E45" s="99">
        <f t="shared" si="3"/>
        <v>8</v>
      </c>
      <c r="F45" s="62">
        <v>8</v>
      </c>
      <c r="G45" s="62">
        <v>0</v>
      </c>
      <c r="H45" s="100"/>
      <c r="I45" s="101"/>
      <c r="J45" s="101"/>
      <c r="K45" s="102"/>
      <c r="L45" s="101"/>
      <c r="M45" s="40"/>
      <c r="N45" s="104"/>
      <c r="O45" s="104"/>
      <c r="P45" s="1">
        <v>1</v>
      </c>
      <c r="Q45" s="1">
        <f t="shared" si="2"/>
        <v>1.0909090909090908</v>
      </c>
    </row>
    <row r="46" spans="1:18" ht="22.5">
      <c r="A46" s="21" t="s">
        <v>863</v>
      </c>
      <c r="B46" s="97" t="s">
        <v>1103</v>
      </c>
      <c r="C46" s="99">
        <v>1</v>
      </c>
      <c r="D46" s="99" t="s">
        <v>782</v>
      </c>
      <c r="E46" s="99">
        <f t="shared" si="3"/>
        <v>10</v>
      </c>
      <c r="F46" s="62">
        <v>10</v>
      </c>
      <c r="G46" s="62">
        <v>0</v>
      </c>
      <c r="H46" s="100"/>
      <c r="I46" s="101"/>
      <c r="J46" s="101"/>
      <c r="K46" s="102"/>
      <c r="L46" s="101"/>
      <c r="M46" s="40"/>
      <c r="N46" s="104"/>
      <c r="O46" s="104"/>
      <c r="P46" s="1">
        <v>5</v>
      </c>
      <c r="Q46" s="1">
        <f t="shared" si="2"/>
        <v>5.454545454545454</v>
      </c>
      <c r="R46" s="1">
        <v>1</v>
      </c>
    </row>
    <row r="47" spans="1:17" ht="45">
      <c r="A47" s="21" t="s">
        <v>865</v>
      </c>
      <c r="B47" s="97" t="s">
        <v>1104</v>
      </c>
      <c r="C47" s="98">
        <v>2</v>
      </c>
      <c r="D47" s="98" t="s">
        <v>782</v>
      </c>
      <c r="E47" s="99">
        <f t="shared" si="3"/>
        <v>7</v>
      </c>
      <c r="F47" s="99">
        <v>5</v>
      </c>
      <c r="G47" s="99">
        <v>2</v>
      </c>
      <c r="H47" s="100"/>
      <c r="I47" s="101"/>
      <c r="J47" s="101"/>
      <c r="K47" s="102"/>
      <c r="L47" s="101"/>
      <c r="M47" s="62"/>
      <c r="N47" s="104"/>
      <c r="O47" s="104"/>
      <c r="Q47" s="1">
        <f t="shared" si="2"/>
        <v>0</v>
      </c>
    </row>
    <row r="48" spans="1:18" ht="11.25">
      <c r="A48" s="21" t="s">
        <v>867</v>
      </c>
      <c r="B48" s="97" t="s">
        <v>1105</v>
      </c>
      <c r="C48" s="98"/>
      <c r="D48" s="98" t="s">
        <v>782</v>
      </c>
      <c r="E48" s="99">
        <f t="shared" si="3"/>
        <v>3</v>
      </c>
      <c r="F48" s="106">
        <v>2</v>
      </c>
      <c r="G48" s="106">
        <v>1</v>
      </c>
      <c r="H48" s="100"/>
      <c r="I48" s="101"/>
      <c r="J48" s="101"/>
      <c r="K48" s="102"/>
      <c r="L48" s="101"/>
      <c r="M48" s="40"/>
      <c r="N48" s="104"/>
      <c r="O48" s="104"/>
      <c r="Q48" s="1">
        <f t="shared" si="2"/>
        <v>0</v>
      </c>
      <c r="R48" s="1">
        <v>1</v>
      </c>
    </row>
    <row r="49" spans="1:256" s="2" customFormat="1" ht="11.25">
      <c r="A49" s="21" t="s">
        <v>869</v>
      </c>
      <c r="B49" s="97" t="s">
        <v>1106</v>
      </c>
      <c r="C49" s="99"/>
      <c r="D49" s="99" t="s">
        <v>782</v>
      </c>
      <c r="E49" s="99">
        <f t="shared" si="3"/>
        <v>6</v>
      </c>
      <c r="F49" s="106">
        <v>5</v>
      </c>
      <c r="G49" s="106">
        <v>1</v>
      </c>
      <c r="H49" s="28"/>
      <c r="I49" s="101"/>
      <c r="J49" s="101"/>
      <c r="K49" s="30"/>
      <c r="L49" s="101"/>
      <c r="M49" s="40"/>
      <c r="N49" s="104"/>
      <c r="O49" s="104"/>
      <c r="Q49" s="1">
        <f t="shared" si="2"/>
        <v>0</v>
      </c>
      <c r="R49" s="2">
        <v>1</v>
      </c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" customFormat="1" ht="24.75">
      <c r="A50" s="21" t="s">
        <v>871</v>
      </c>
      <c r="B50" s="105" t="s">
        <v>1107</v>
      </c>
      <c r="C50" s="99"/>
      <c r="D50" s="99" t="s">
        <v>782</v>
      </c>
      <c r="E50" s="99">
        <f t="shared" si="3"/>
        <v>3</v>
      </c>
      <c r="F50" s="99">
        <v>2</v>
      </c>
      <c r="G50" s="99">
        <v>1</v>
      </c>
      <c r="H50" s="28"/>
      <c r="I50" s="101"/>
      <c r="J50" s="101"/>
      <c r="K50" s="30"/>
      <c r="L50" s="101"/>
      <c r="M50" s="40"/>
      <c r="N50" s="104"/>
      <c r="O50" s="104"/>
      <c r="P50" s="2">
        <v>1</v>
      </c>
      <c r="Q50" s="1">
        <f t="shared" si="2"/>
        <v>1.0909090909090908</v>
      </c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" customFormat="1" ht="11.25">
      <c r="A51" s="21" t="s">
        <v>873</v>
      </c>
      <c r="B51" s="105" t="s">
        <v>1108</v>
      </c>
      <c r="C51" s="99"/>
      <c r="D51" s="99" t="s">
        <v>782</v>
      </c>
      <c r="E51" s="99">
        <f t="shared" si="3"/>
        <v>10</v>
      </c>
      <c r="F51" s="99">
        <v>10</v>
      </c>
      <c r="G51" s="99">
        <v>0</v>
      </c>
      <c r="H51" s="28"/>
      <c r="I51" s="101"/>
      <c r="J51" s="101"/>
      <c r="K51" s="30"/>
      <c r="L51" s="101"/>
      <c r="M51" s="40"/>
      <c r="N51" s="104"/>
      <c r="O51" s="104"/>
      <c r="P51" s="2">
        <v>1</v>
      </c>
      <c r="Q51" s="1">
        <f t="shared" si="2"/>
        <v>1.0909090909090908</v>
      </c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17" ht="22.5">
      <c r="A52" s="21" t="s">
        <v>875</v>
      </c>
      <c r="B52" s="97" t="s">
        <v>1109</v>
      </c>
      <c r="C52" s="98"/>
      <c r="D52" s="98" t="s">
        <v>782</v>
      </c>
      <c r="E52" s="99">
        <f t="shared" si="3"/>
        <v>3</v>
      </c>
      <c r="F52" s="99">
        <v>3</v>
      </c>
      <c r="G52" s="99">
        <v>0</v>
      </c>
      <c r="H52" s="100"/>
      <c r="I52" s="101"/>
      <c r="J52" s="101"/>
      <c r="K52" s="102"/>
      <c r="L52" s="101"/>
      <c r="M52" s="40"/>
      <c r="N52" s="104"/>
      <c r="O52" s="104"/>
      <c r="Q52" s="1">
        <f t="shared" si="2"/>
        <v>0</v>
      </c>
    </row>
    <row r="53" spans="1:256" s="2" customFormat="1" ht="22.5">
      <c r="A53" s="21" t="s">
        <v>877</v>
      </c>
      <c r="B53" s="97" t="s">
        <v>1110</v>
      </c>
      <c r="C53" s="99"/>
      <c r="D53" s="99" t="s">
        <v>782</v>
      </c>
      <c r="E53" s="99">
        <f t="shared" si="3"/>
        <v>6</v>
      </c>
      <c r="F53" s="99">
        <v>6</v>
      </c>
      <c r="G53" s="99">
        <v>0</v>
      </c>
      <c r="H53" s="28"/>
      <c r="I53" s="101"/>
      <c r="J53" s="101"/>
      <c r="K53" s="30"/>
      <c r="L53" s="101"/>
      <c r="M53" s="40"/>
      <c r="N53" s="104"/>
      <c r="O53" s="104"/>
      <c r="P53" s="2">
        <v>2</v>
      </c>
      <c r="Q53" s="1">
        <f t="shared" si="2"/>
        <v>2.1818181818181817</v>
      </c>
      <c r="R53" s="2">
        <v>3</v>
      </c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" customFormat="1" ht="22.5">
      <c r="A54" s="21" t="s">
        <v>879</v>
      </c>
      <c r="B54" s="97" t="s">
        <v>1111</v>
      </c>
      <c r="C54" s="99"/>
      <c r="D54" s="99" t="s">
        <v>782</v>
      </c>
      <c r="E54" s="99">
        <f t="shared" si="3"/>
        <v>6</v>
      </c>
      <c r="F54" s="99">
        <v>6</v>
      </c>
      <c r="G54" s="99">
        <v>0</v>
      </c>
      <c r="H54" s="28"/>
      <c r="I54" s="101"/>
      <c r="J54" s="101"/>
      <c r="K54" s="30"/>
      <c r="L54" s="101"/>
      <c r="M54" s="40"/>
      <c r="N54" s="104"/>
      <c r="O54" s="104"/>
      <c r="P54" s="2">
        <v>4</v>
      </c>
      <c r="Q54" s="1">
        <f t="shared" si="2"/>
        <v>4.363636363636363</v>
      </c>
      <c r="R54" s="2">
        <v>1</v>
      </c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" customFormat="1" ht="22.5">
      <c r="A55" s="21" t="s">
        <v>881</v>
      </c>
      <c r="B55" s="97" t="s">
        <v>1112</v>
      </c>
      <c r="C55" s="99"/>
      <c r="D55" s="99" t="s">
        <v>782</v>
      </c>
      <c r="E55" s="99">
        <f t="shared" si="3"/>
        <v>2</v>
      </c>
      <c r="F55" s="99">
        <v>2</v>
      </c>
      <c r="G55" s="99">
        <v>0</v>
      </c>
      <c r="H55" s="28"/>
      <c r="I55" s="101"/>
      <c r="J55" s="101"/>
      <c r="K55" s="30"/>
      <c r="L55" s="101"/>
      <c r="M55" s="40"/>
      <c r="N55" s="104"/>
      <c r="O55" s="104"/>
      <c r="P55" s="2">
        <v>2</v>
      </c>
      <c r="Q55" s="1">
        <f t="shared" si="2"/>
        <v>2.1818181818181817</v>
      </c>
      <c r="R55" s="2">
        <v>1</v>
      </c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" customFormat="1" ht="11.25">
      <c r="A56" s="21" t="s">
        <v>883</v>
      </c>
      <c r="B56" s="109" t="s">
        <v>1113</v>
      </c>
      <c r="C56" s="99"/>
      <c r="D56" s="99" t="s">
        <v>782</v>
      </c>
      <c r="E56" s="99">
        <f t="shared" si="3"/>
        <v>72</v>
      </c>
      <c r="F56" s="99">
        <v>72</v>
      </c>
      <c r="G56" s="99">
        <v>0</v>
      </c>
      <c r="H56" s="28"/>
      <c r="I56" s="101"/>
      <c r="J56" s="101"/>
      <c r="K56" s="30"/>
      <c r="L56" s="101"/>
      <c r="M56" s="40"/>
      <c r="N56" s="104"/>
      <c r="O56" s="104"/>
      <c r="P56" s="2">
        <v>64</v>
      </c>
      <c r="Q56" s="1">
        <f t="shared" si="2"/>
        <v>69.81818181818181</v>
      </c>
      <c r="R56" s="2">
        <v>2</v>
      </c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" customFormat="1" ht="11.25">
      <c r="A57" s="21" t="s">
        <v>885</v>
      </c>
      <c r="B57" s="97" t="s">
        <v>1114</v>
      </c>
      <c r="C57" s="99"/>
      <c r="D57" s="99" t="s">
        <v>782</v>
      </c>
      <c r="E57" s="99">
        <f t="shared" si="3"/>
        <v>2</v>
      </c>
      <c r="F57" s="99">
        <v>2</v>
      </c>
      <c r="G57" s="99">
        <v>0</v>
      </c>
      <c r="H57" s="28"/>
      <c r="I57" s="101"/>
      <c r="J57" s="101"/>
      <c r="K57" s="30"/>
      <c r="L57" s="101"/>
      <c r="M57" s="40"/>
      <c r="N57" s="104"/>
      <c r="O57" s="104"/>
      <c r="P57" s="2">
        <v>2</v>
      </c>
      <c r="Q57" s="1">
        <f t="shared" si="2"/>
        <v>2.1818181818181817</v>
      </c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17" ht="11.25">
      <c r="A58" s="21" t="s">
        <v>887</v>
      </c>
      <c r="B58" s="97" t="s">
        <v>1115</v>
      </c>
      <c r="C58" s="98"/>
      <c r="D58" s="98" t="s">
        <v>782</v>
      </c>
      <c r="E58" s="99">
        <f t="shared" si="3"/>
        <v>30</v>
      </c>
      <c r="F58" s="99">
        <v>30</v>
      </c>
      <c r="G58" s="99">
        <v>0</v>
      </c>
      <c r="H58" s="100"/>
      <c r="I58" s="101"/>
      <c r="J58" s="101"/>
      <c r="K58" s="102"/>
      <c r="L58" s="101"/>
      <c r="M58" s="40"/>
      <c r="N58" s="104"/>
      <c r="O58" s="104"/>
      <c r="P58" s="1">
        <v>35</v>
      </c>
      <c r="Q58" s="1">
        <f t="shared" si="2"/>
        <v>38.18181818181818</v>
      </c>
    </row>
    <row r="59" spans="1:17" ht="22.5">
      <c r="A59" s="21" t="s">
        <v>889</v>
      </c>
      <c r="B59" s="97" t="s">
        <v>1116</v>
      </c>
      <c r="C59" s="98"/>
      <c r="D59" s="98" t="s">
        <v>782</v>
      </c>
      <c r="E59" s="99">
        <f t="shared" si="3"/>
        <v>20</v>
      </c>
      <c r="F59" s="99">
        <v>20</v>
      </c>
      <c r="G59" s="99">
        <v>0</v>
      </c>
      <c r="H59" s="100"/>
      <c r="I59" s="101"/>
      <c r="J59" s="101"/>
      <c r="K59" s="102"/>
      <c r="L59" s="101"/>
      <c r="M59" s="40"/>
      <c r="N59" s="104"/>
      <c r="O59" s="104"/>
      <c r="P59" s="1">
        <v>10</v>
      </c>
      <c r="Q59" s="1">
        <f t="shared" si="2"/>
        <v>10.909090909090908</v>
      </c>
    </row>
    <row r="60" spans="1:17" ht="22.5">
      <c r="A60" s="21" t="s">
        <v>891</v>
      </c>
      <c r="B60" s="97" t="s">
        <v>1117</v>
      </c>
      <c r="C60" s="98"/>
      <c r="D60" s="98" t="s">
        <v>782</v>
      </c>
      <c r="E60" s="99">
        <f t="shared" si="3"/>
        <v>12</v>
      </c>
      <c r="F60" s="99">
        <v>12</v>
      </c>
      <c r="G60" s="99">
        <v>0</v>
      </c>
      <c r="H60" s="100"/>
      <c r="I60" s="101"/>
      <c r="J60" s="101"/>
      <c r="K60" s="102"/>
      <c r="L60" s="101"/>
      <c r="M60" s="40"/>
      <c r="N60" s="104"/>
      <c r="O60" s="104"/>
      <c r="P60" s="1">
        <v>3</v>
      </c>
      <c r="Q60" s="1">
        <f t="shared" si="2"/>
        <v>3.2727272727272725</v>
      </c>
    </row>
    <row r="61" spans="1:256" s="2" customFormat="1" ht="22.5">
      <c r="A61" s="21" t="s">
        <v>893</v>
      </c>
      <c r="B61" s="97" t="s">
        <v>1118</v>
      </c>
      <c r="C61" s="99"/>
      <c r="D61" s="99" t="s">
        <v>782</v>
      </c>
      <c r="E61" s="99">
        <f t="shared" si="3"/>
        <v>25</v>
      </c>
      <c r="F61" s="99">
        <v>25</v>
      </c>
      <c r="G61" s="99">
        <v>0</v>
      </c>
      <c r="H61" s="28"/>
      <c r="I61" s="101"/>
      <c r="J61" s="101"/>
      <c r="K61" s="30"/>
      <c r="L61" s="101"/>
      <c r="M61" s="40"/>
      <c r="N61" s="104"/>
      <c r="O61" s="104"/>
      <c r="P61" s="2">
        <v>9</v>
      </c>
      <c r="Q61" s="1">
        <f t="shared" si="2"/>
        <v>9.818181818181818</v>
      </c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" customFormat="1" ht="11.25">
      <c r="A62" s="21" t="s">
        <v>895</v>
      </c>
      <c r="B62" s="97" t="s">
        <v>1119</v>
      </c>
      <c r="C62" s="99"/>
      <c r="D62" s="99" t="s">
        <v>782</v>
      </c>
      <c r="E62" s="99">
        <f t="shared" si="3"/>
        <v>1</v>
      </c>
      <c r="F62" s="99">
        <v>1</v>
      </c>
      <c r="G62" s="99">
        <v>0</v>
      </c>
      <c r="H62" s="28"/>
      <c r="I62" s="101"/>
      <c r="J62" s="101"/>
      <c r="K62" s="30"/>
      <c r="L62" s="101"/>
      <c r="M62" s="40"/>
      <c r="N62" s="104"/>
      <c r="O62" s="104"/>
      <c r="Q62" s="1">
        <f t="shared" si="2"/>
        <v>0</v>
      </c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" customFormat="1" ht="22.5">
      <c r="A63" s="21" t="s">
        <v>897</v>
      </c>
      <c r="B63" s="97" t="s">
        <v>1120</v>
      </c>
      <c r="C63" s="99"/>
      <c r="D63" s="99" t="s">
        <v>782</v>
      </c>
      <c r="E63" s="99">
        <f t="shared" si="3"/>
        <v>1</v>
      </c>
      <c r="F63" s="99">
        <v>1</v>
      </c>
      <c r="G63" s="99">
        <v>0</v>
      </c>
      <c r="H63" s="28"/>
      <c r="I63" s="101"/>
      <c r="J63" s="101"/>
      <c r="K63" s="30"/>
      <c r="L63" s="101"/>
      <c r="M63" s="40"/>
      <c r="N63" s="104"/>
      <c r="O63" s="104"/>
      <c r="Q63" s="1">
        <f t="shared" si="2"/>
        <v>0</v>
      </c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" customFormat="1" ht="11.25">
      <c r="A64" s="21" t="s">
        <v>899</v>
      </c>
      <c r="B64" s="97" t="s">
        <v>1121</v>
      </c>
      <c r="C64" s="99"/>
      <c r="D64" s="99" t="s">
        <v>782</v>
      </c>
      <c r="E64" s="99">
        <f t="shared" si="3"/>
        <v>1</v>
      </c>
      <c r="F64" s="99">
        <v>1</v>
      </c>
      <c r="G64" s="99">
        <v>0</v>
      </c>
      <c r="H64" s="28"/>
      <c r="I64" s="101"/>
      <c r="J64" s="101"/>
      <c r="K64" s="30"/>
      <c r="L64" s="101"/>
      <c r="M64" s="40"/>
      <c r="N64" s="104"/>
      <c r="O64" s="104"/>
      <c r="Q64" s="1">
        <f t="shared" si="2"/>
        <v>0</v>
      </c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" customFormat="1" ht="11.25">
      <c r="A65" s="21" t="s">
        <v>901</v>
      </c>
      <c r="B65" s="97" t="s">
        <v>1122</v>
      </c>
      <c r="C65" s="99"/>
      <c r="D65" s="99" t="s">
        <v>782</v>
      </c>
      <c r="E65" s="99">
        <f t="shared" si="3"/>
        <v>2</v>
      </c>
      <c r="F65" s="99">
        <v>2</v>
      </c>
      <c r="G65" s="99">
        <v>0</v>
      </c>
      <c r="H65" s="28"/>
      <c r="I65" s="101"/>
      <c r="J65" s="101"/>
      <c r="K65" s="30"/>
      <c r="L65" s="101"/>
      <c r="M65" s="40"/>
      <c r="N65" s="104"/>
      <c r="O65" s="104"/>
      <c r="P65" s="2">
        <v>1</v>
      </c>
      <c r="Q65" s="1">
        <f t="shared" si="2"/>
        <v>1.0909090909090908</v>
      </c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" customFormat="1" ht="11.25">
      <c r="A66" s="21" t="s">
        <v>903</v>
      </c>
      <c r="B66" s="97" t="s">
        <v>1123</v>
      </c>
      <c r="C66" s="99"/>
      <c r="D66" s="99" t="s">
        <v>782</v>
      </c>
      <c r="E66" s="99">
        <f t="shared" si="3"/>
        <v>1</v>
      </c>
      <c r="F66" s="99">
        <v>1</v>
      </c>
      <c r="G66" s="99">
        <v>0</v>
      </c>
      <c r="H66" s="28"/>
      <c r="I66" s="101"/>
      <c r="J66" s="101"/>
      <c r="K66" s="30"/>
      <c r="L66" s="101"/>
      <c r="M66" s="40"/>
      <c r="N66" s="104"/>
      <c r="O66" s="104"/>
      <c r="Q66" s="1">
        <f t="shared" si="2"/>
        <v>0</v>
      </c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" customFormat="1" ht="22.5">
      <c r="A67" s="21" t="s">
        <v>905</v>
      </c>
      <c r="B67" s="97" t="s">
        <v>1124</v>
      </c>
      <c r="C67" s="99"/>
      <c r="D67" s="99" t="s">
        <v>782</v>
      </c>
      <c r="E67" s="99">
        <f t="shared" si="3"/>
        <v>1</v>
      </c>
      <c r="F67" s="99">
        <v>1</v>
      </c>
      <c r="G67" s="99">
        <v>0</v>
      </c>
      <c r="H67" s="28"/>
      <c r="I67" s="101"/>
      <c r="J67" s="101"/>
      <c r="K67" s="30"/>
      <c r="L67" s="101"/>
      <c r="M67" s="40"/>
      <c r="N67" s="104"/>
      <c r="O67" s="104"/>
      <c r="Q67" s="1">
        <f t="shared" si="2"/>
        <v>0</v>
      </c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" customFormat="1" ht="11.25">
      <c r="A68" s="21" t="s">
        <v>907</v>
      </c>
      <c r="B68" s="97" t="s">
        <v>1125</v>
      </c>
      <c r="C68" s="99"/>
      <c r="D68" s="99" t="s">
        <v>782</v>
      </c>
      <c r="E68" s="99">
        <f t="shared" si="3"/>
        <v>1</v>
      </c>
      <c r="F68" s="99">
        <v>1</v>
      </c>
      <c r="G68" s="99">
        <v>0</v>
      </c>
      <c r="H68" s="28"/>
      <c r="I68" s="101"/>
      <c r="J68" s="101"/>
      <c r="K68" s="30"/>
      <c r="L68" s="101"/>
      <c r="M68" s="40"/>
      <c r="N68" s="104"/>
      <c r="O68" s="104"/>
      <c r="Q68" s="1">
        <f t="shared" si="2"/>
        <v>0</v>
      </c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" customFormat="1" ht="11.25">
      <c r="A69" s="21" t="s">
        <v>909</v>
      </c>
      <c r="B69" s="97" t="s">
        <v>1126</v>
      </c>
      <c r="C69" s="99"/>
      <c r="D69" s="99" t="s">
        <v>782</v>
      </c>
      <c r="E69" s="99">
        <f t="shared" si="3"/>
        <v>1</v>
      </c>
      <c r="F69" s="99">
        <v>1</v>
      </c>
      <c r="G69" s="99">
        <v>0</v>
      </c>
      <c r="H69" s="28"/>
      <c r="I69" s="101"/>
      <c r="J69" s="101"/>
      <c r="K69" s="30"/>
      <c r="L69" s="101"/>
      <c r="M69" s="40"/>
      <c r="N69" s="104"/>
      <c r="O69" s="104"/>
      <c r="Q69" s="1">
        <f t="shared" si="2"/>
        <v>0</v>
      </c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" customFormat="1" ht="11.25">
      <c r="A70" s="21" t="s">
        <v>911</v>
      </c>
      <c r="B70" s="97" t="s">
        <v>1127</v>
      </c>
      <c r="C70" s="99"/>
      <c r="D70" s="99" t="s">
        <v>782</v>
      </c>
      <c r="E70" s="99">
        <f t="shared" si="3"/>
        <v>1</v>
      </c>
      <c r="F70" s="99">
        <v>1</v>
      </c>
      <c r="G70" s="99">
        <v>0</v>
      </c>
      <c r="H70" s="28"/>
      <c r="I70" s="101"/>
      <c r="J70" s="101"/>
      <c r="K70" s="30"/>
      <c r="L70" s="101"/>
      <c r="M70" s="40"/>
      <c r="N70" s="104"/>
      <c r="O70" s="104"/>
      <c r="Q70" s="1">
        <f t="shared" si="2"/>
        <v>0</v>
      </c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" customFormat="1" ht="11.25">
      <c r="A71" s="21" t="s">
        <v>913</v>
      </c>
      <c r="B71" s="97" t="s">
        <v>1128</v>
      </c>
      <c r="C71" s="99"/>
      <c r="D71" s="99" t="s">
        <v>782</v>
      </c>
      <c r="E71" s="99">
        <f t="shared" si="3"/>
        <v>1</v>
      </c>
      <c r="F71" s="99">
        <v>1</v>
      </c>
      <c r="G71" s="99">
        <v>0</v>
      </c>
      <c r="H71" s="28"/>
      <c r="I71" s="29"/>
      <c r="J71" s="29"/>
      <c r="K71" s="30"/>
      <c r="L71" s="29"/>
      <c r="M71" s="40"/>
      <c r="N71" s="32"/>
      <c r="O71" s="32"/>
      <c r="Q71" s="1">
        <f t="shared" si="2"/>
        <v>0</v>
      </c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" customFormat="1" ht="11.25">
      <c r="A72" s="21" t="s">
        <v>915</v>
      </c>
      <c r="B72" s="97" t="s">
        <v>1129</v>
      </c>
      <c r="C72" s="99"/>
      <c r="D72" s="99" t="s">
        <v>782</v>
      </c>
      <c r="E72" s="99">
        <f t="shared" si="3"/>
        <v>2</v>
      </c>
      <c r="F72" s="99">
        <v>2</v>
      </c>
      <c r="G72" s="99">
        <v>0</v>
      </c>
      <c r="H72" s="28"/>
      <c r="I72" s="29"/>
      <c r="J72" s="29"/>
      <c r="K72" s="30"/>
      <c r="L72" s="29"/>
      <c r="M72" s="40"/>
      <c r="N72" s="32"/>
      <c r="O72" s="32"/>
      <c r="Q72" s="1">
        <f aca="true" t="shared" si="4" ref="Q72:Q87">P72/22*24</f>
        <v>0</v>
      </c>
      <c r="R72" s="2">
        <v>2</v>
      </c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" customFormat="1" ht="11.25">
      <c r="A73" s="21" t="s">
        <v>917</v>
      </c>
      <c r="B73" s="97" t="s">
        <v>1130</v>
      </c>
      <c r="C73" s="99"/>
      <c r="D73" s="99" t="s">
        <v>782</v>
      </c>
      <c r="E73" s="99">
        <f t="shared" si="3"/>
        <v>4</v>
      </c>
      <c r="F73" s="99">
        <v>4</v>
      </c>
      <c r="G73" s="99">
        <v>0</v>
      </c>
      <c r="H73" s="28"/>
      <c r="I73" s="29"/>
      <c r="J73" s="29"/>
      <c r="K73" s="30"/>
      <c r="L73" s="29"/>
      <c r="M73" s="40"/>
      <c r="N73" s="32"/>
      <c r="O73" s="32"/>
      <c r="P73" s="2">
        <v>2</v>
      </c>
      <c r="Q73" s="1">
        <f t="shared" si="4"/>
        <v>2.1818181818181817</v>
      </c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" customFormat="1" ht="11.25">
      <c r="A74" s="21" t="s">
        <v>919</v>
      </c>
      <c r="B74" s="97" t="s">
        <v>1131</v>
      </c>
      <c r="C74" s="99"/>
      <c r="D74" s="99" t="s">
        <v>782</v>
      </c>
      <c r="E74" s="99">
        <f aca="true" t="shared" si="5" ref="E74:E87">F74+G74</f>
        <v>1</v>
      </c>
      <c r="F74" s="99">
        <v>1</v>
      </c>
      <c r="G74" s="99">
        <v>0</v>
      </c>
      <c r="H74" s="28"/>
      <c r="I74" s="101"/>
      <c r="J74" s="101"/>
      <c r="K74" s="30"/>
      <c r="L74" s="101"/>
      <c r="M74" s="40"/>
      <c r="N74" s="104"/>
      <c r="O74" s="104"/>
      <c r="P74" s="2">
        <v>1</v>
      </c>
      <c r="Q74" s="1">
        <f t="shared" si="4"/>
        <v>1.0909090909090908</v>
      </c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2" customFormat="1" ht="11.25">
      <c r="A75" s="21" t="s">
        <v>921</v>
      </c>
      <c r="B75" s="97" t="s">
        <v>1132</v>
      </c>
      <c r="C75" s="99"/>
      <c r="D75" s="99" t="s">
        <v>782</v>
      </c>
      <c r="E75" s="99">
        <f t="shared" si="5"/>
        <v>1</v>
      </c>
      <c r="F75" s="99">
        <v>1</v>
      </c>
      <c r="G75" s="99">
        <v>0</v>
      </c>
      <c r="H75" s="28"/>
      <c r="I75" s="101"/>
      <c r="J75" s="101"/>
      <c r="K75" s="30"/>
      <c r="L75" s="101"/>
      <c r="M75" s="40"/>
      <c r="N75" s="104"/>
      <c r="O75" s="104"/>
      <c r="Q75" s="1">
        <f t="shared" si="4"/>
        <v>0</v>
      </c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2" customFormat="1" ht="11.25">
      <c r="A76" s="21" t="s">
        <v>923</v>
      </c>
      <c r="B76" s="97" t="s">
        <v>1133</v>
      </c>
      <c r="C76" s="99"/>
      <c r="D76" s="99" t="s">
        <v>782</v>
      </c>
      <c r="E76" s="99">
        <f t="shared" si="5"/>
        <v>1</v>
      </c>
      <c r="F76" s="99">
        <v>1</v>
      </c>
      <c r="G76" s="99">
        <v>0</v>
      </c>
      <c r="H76" s="28"/>
      <c r="I76" s="101"/>
      <c r="J76" s="101"/>
      <c r="K76" s="30"/>
      <c r="L76" s="101"/>
      <c r="M76" s="40"/>
      <c r="N76" s="104"/>
      <c r="O76" s="104"/>
      <c r="Q76" s="1">
        <f t="shared" si="4"/>
        <v>0</v>
      </c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2" customFormat="1" ht="11.25">
      <c r="A77" s="21" t="s">
        <v>925</v>
      </c>
      <c r="B77" s="97" t="s">
        <v>1134</v>
      </c>
      <c r="C77" s="99"/>
      <c r="D77" s="99" t="s">
        <v>782</v>
      </c>
      <c r="E77" s="99">
        <f t="shared" si="5"/>
        <v>1</v>
      </c>
      <c r="F77" s="99">
        <v>1</v>
      </c>
      <c r="G77" s="99">
        <v>0</v>
      </c>
      <c r="H77" s="28"/>
      <c r="I77" s="101"/>
      <c r="J77" s="101"/>
      <c r="K77" s="30"/>
      <c r="L77" s="101"/>
      <c r="M77" s="40"/>
      <c r="N77" s="104"/>
      <c r="O77" s="104"/>
      <c r="Q77" s="1">
        <f t="shared" si="4"/>
        <v>0</v>
      </c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2" customFormat="1" ht="11.25">
      <c r="A78" s="21" t="s">
        <v>927</v>
      </c>
      <c r="B78" s="97" t="s">
        <v>1135</v>
      </c>
      <c r="C78" s="99"/>
      <c r="D78" s="99" t="s">
        <v>782</v>
      </c>
      <c r="E78" s="99">
        <f t="shared" si="5"/>
        <v>1</v>
      </c>
      <c r="F78" s="99">
        <v>1</v>
      </c>
      <c r="G78" s="99">
        <v>0</v>
      </c>
      <c r="H78" s="28"/>
      <c r="I78" s="101"/>
      <c r="J78" s="101"/>
      <c r="K78" s="30"/>
      <c r="L78" s="101"/>
      <c r="M78" s="40"/>
      <c r="N78" s="104"/>
      <c r="O78" s="104"/>
      <c r="Q78" s="1">
        <f t="shared" si="4"/>
        <v>0</v>
      </c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2" customFormat="1" ht="11.25">
      <c r="A79" s="21" t="s">
        <v>929</v>
      </c>
      <c r="B79" s="97" t="s">
        <v>1136</v>
      </c>
      <c r="C79" s="99"/>
      <c r="D79" s="99" t="s">
        <v>782</v>
      </c>
      <c r="E79" s="99">
        <f t="shared" si="5"/>
        <v>1</v>
      </c>
      <c r="F79" s="99">
        <v>1</v>
      </c>
      <c r="G79" s="99">
        <v>0</v>
      </c>
      <c r="H79" s="28"/>
      <c r="I79" s="101"/>
      <c r="J79" s="101"/>
      <c r="K79" s="30"/>
      <c r="L79" s="101"/>
      <c r="M79" s="40"/>
      <c r="N79" s="104"/>
      <c r="O79" s="104"/>
      <c r="Q79" s="1">
        <f t="shared" si="4"/>
        <v>0</v>
      </c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2" customFormat="1" ht="11.25">
      <c r="A80" s="21" t="s">
        <v>931</v>
      </c>
      <c r="B80" s="97" t="s">
        <v>1137</v>
      </c>
      <c r="C80" s="99"/>
      <c r="D80" s="99" t="s">
        <v>782</v>
      </c>
      <c r="E80" s="99">
        <f t="shared" si="5"/>
        <v>1</v>
      </c>
      <c r="F80" s="99">
        <v>1</v>
      </c>
      <c r="G80" s="99">
        <v>0</v>
      </c>
      <c r="H80" s="28"/>
      <c r="I80" s="101"/>
      <c r="J80" s="101"/>
      <c r="K80" s="30"/>
      <c r="L80" s="101"/>
      <c r="M80" s="40"/>
      <c r="N80" s="104"/>
      <c r="O80" s="104"/>
      <c r="Q80" s="1">
        <f t="shared" si="4"/>
        <v>0</v>
      </c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17" ht="11.25">
      <c r="A81" s="21" t="s">
        <v>933</v>
      </c>
      <c r="B81" s="97" t="s">
        <v>1138</v>
      </c>
      <c r="C81" s="98"/>
      <c r="D81" s="98" t="s">
        <v>782</v>
      </c>
      <c r="E81" s="99">
        <f t="shared" si="5"/>
        <v>1</v>
      </c>
      <c r="F81" s="99">
        <v>1</v>
      </c>
      <c r="G81" s="99">
        <v>0</v>
      </c>
      <c r="H81" s="100"/>
      <c r="I81" s="101"/>
      <c r="J81" s="101"/>
      <c r="K81" s="30"/>
      <c r="L81" s="101"/>
      <c r="M81" s="40"/>
      <c r="N81" s="104"/>
      <c r="O81" s="104"/>
      <c r="Q81" s="1">
        <f t="shared" si="4"/>
        <v>0</v>
      </c>
    </row>
    <row r="82" spans="1:256" s="2" customFormat="1" ht="11.25">
      <c r="A82" s="21" t="s">
        <v>935</v>
      </c>
      <c r="B82" s="97" t="s">
        <v>1139</v>
      </c>
      <c r="C82" s="99"/>
      <c r="D82" s="99" t="s">
        <v>782</v>
      </c>
      <c r="E82" s="99">
        <f t="shared" si="5"/>
        <v>1</v>
      </c>
      <c r="F82" s="99">
        <v>1</v>
      </c>
      <c r="G82" s="99">
        <v>0</v>
      </c>
      <c r="H82" s="28"/>
      <c r="I82" s="101"/>
      <c r="J82" s="101"/>
      <c r="K82" s="30"/>
      <c r="L82" s="101"/>
      <c r="M82" s="40"/>
      <c r="N82" s="104"/>
      <c r="O82" s="104"/>
      <c r="Q82" s="1">
        <f t="shared" si="4"/>
        <v>0</v>
      </c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2" customFormat="1" ht="11.25">
      <c r="A83" s="21" t="s">
        <v>937</v>
      </c>
      <c r="B83" s="97" t="s">
        <v>1140</v>
      </c>
      <c r="C83" s="99"/>
      <c r="D83" s="99" t="s">
        <v>782</v>
      </c>
      <c r="E83" s="99">
        <f t="shared" si="5"/>
        <v>1</v>
      </c>
      <c r="F83" s="99">
        <v>0</v>
      </c>
      <c r="G83" s="99">
        <v>1</v>
      </c>
      <c r="H83" s="28"/>
      <c r="I83" s="101"/>
      <c r="J83" s="101"/>
      <c r="K83" s="30"/>
      <c r="L83" s="101"/>
      <c r="M83" s="40"/>
      <c r="N83" s="104"/>
      <c r="O83" s="104"/>
      <c r="Q83" s="1">
        <f t="shared" si="4"/>
        <v>0</v>
      </c>
      <c r="R83" s="2">
        <v>1</v>
      </c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2" customFormat="1" ht="22.5">
      <c r="A84" s="21" t="s">
        <v>939</v>
      </c>
      <c r="B84" s="97" t="s">
        <v>1141</v>
      </c>
      <c r="C84" s="99"/>
      <c r="D84" s="99" t="s">
        <v>782</v>
      </c>
      <c r="E84" s="99">
        <f t="shared" si="5"/>
        <v>8</v>
      </c>
      <c r="F84" s="99">
        <v>8</v>
      </c>
      <c r="G84" s="99">
        <v>0</v>
      </c>
      <c r="H84" s="28"/>
      <c r="I84" s="101"/>
      <c r="J84" s="101"/>
      <c r="K84" s="30"/>
      <c r="L84" s="101"/>
      <c r="M84" s="40"/>
      <c r="N84" s="104"/>
      <c r="O84" s="104"/>
      <c r="P84" s="2">
        <v>1</v>
      </c>
      <c r="Q84" s="1">
        <f t="shared" si="4"/>
        <v>1.0909090909090908</v>
      </c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2" customFormat="1" ht="22.5">
      <c r="A85" s="21" t="s">
        <v>941</v>
      </c>
      <c r="B85" s="97" t="s">
        <v>1142</v>
      </c>
      <c r="C85" s="99"/>
      <c r="D85" s="99" t="s">
        <v>782</v>
      </c>
      <c r="E85" s="99">
        <f t="shared" si="5"/>
        <v>8</v>
      </c>
      <c r="F85" s="99">
        <v>8</v>
      </c>
      <c r="G85" s="99">
        <v>0</v>
      </c>
      <c r="H85" s="28"/>
      <c r="I85" s="101"/>
      <c r="J85" s="101"/>
      <c r="K85" s="30"/>
      <c r="L85" s="101"/>
      <c r="M85" s="40"/>
      <c r="N85" s="104"/>
      <c r="O85" s="104"/>
      <c r="P85" s="2">
        <v>1</v>
      </c>
      <c r="Q85" s="1">
        <f t="shared" si="4"/>
        <v>1.0909090909090908</v>
      </c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17" ht="22.5">
      <c r="A86" s="21" t="s">
        <v>943</v>
      </c>
      <c r="B86" s="97" t="s">
        <v>1143</v>
      </c>
      <c r="C86" s="98"/>
      <c r="D86" s="98" t="s">
        <v>782</v>
      </c>
      <c r="E86" s="99">
        <f t="shared" si="5"/>
        <v>8</v>
      </c>
      <c r="F86" s="99">
        <v>8</v>
      </c>
      <c r="G86" s="99">
        <v>0</v>
      </c>
      <c r="H86" s="100"/>
      <c r="I86" s="101"/>
      <c r="J86" s="101"/>
      <c r="K86" s="102"/>
      <c r="L86" s="101"/>
      <c r="M86" s="40"/>
      <c r="N86" s="104"/>
      <c r="O86" s="104"/>
      <c r="P86" s="1">
        <v>1</v>
      </c>
      <c r="Q86" s="1">
        <f t="shared" si="4"/>
        <v>1.0909090909090908</v>
      </c>
    </row>
    <row r="87" spans="1:17" ht="11.25">
      <c r="A87" s="21" t="s">
        <v>945</v>
      </c>
      <c r="B87" s="97" t="s">
        <v>1144</v>
      </c>
      <c r="C87" s="98"/>
      <c r="D87" s="98" t="s">
        <v>782</v>
      </c>
      <c r="E87" s="99">
        <f t="shared" si="5"/>
        <v>1</v>
      </c>
      <c r="F87" s="99">
        <v>1</v>
      </c>
      <c r="G87" s="99">
        <v>0</v>
      </c>
      <c r="H87" s="100"/>
      <c r="I87" s="101"/>
      <c r="J87" s="101"/>
      <c r="K87" s="102"/>
      <c r="L87" s="101"/>
      <c r="M87" s="40"/>
      <c r="N87" s="104"/>
      <c r="O87" s="104"/>
      <c r="Q87" s="1">
        <f t="shared" si="4"/>
        <v>0</v>
      </c>
    </row>
    <row r="88" spans="1:256" s="10" customFormat="1" ht="11.25">
      <c r="A88" s="110"/>
      <c r="B88" s="111" t="s">
        <v>1036</v>
      </c>
      <c r="C88" s="111"/>
      <c r="D88" s="112"/>
      <c r="E88" s="112"/>
      <c r="F88" s="24"/>
      <c r="G88" s="24"/>
      <c r="H88" s="90"/>
      <c r="I88" s="91"/>
      <c r="J88" s="91"/>
      <c r="K88" s="91"/>
      <c r="L88" s="91"/>
      <c r="M88" s="91"/>
      <c r="N88" s="91"/>
      <c r="O88" s="9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90" ht="11.25">
      <c r="A90" s="10"/>
    </row>
    <row r="91" spans="1:5" ht="11.25">
      <c r="A91" s="113"/>
      <c r="B91" s="113"/>
      <c r="C91" s="113"/>
      <c r="D91" s="113"/>
      <c r="E91" s="113"/>
    </row>
    <row r="92" spans="1:15" ht="35.25" customHeight="1">
      <c r="A92" s="93"/>
      <c r="B92" s="739" t="s">
        <v>1037</v>
      </c>
      <c r="C92" s="739"/>
      <c r="D92" s="739"/>
      <c r="E92" s="739"/>
      <c r="F92" s="739"/>
      <c r="G92" s="739"/>
      <c r="H92" s="739"/>
      <c r="I92" s="739"/>
      <c r="J92" s="739"/>
      <c r="K92" s="739"/>
      <c r="L92" s="739"/>
      <c r="M92" s="739"/>
      <c r="N92" s="739"/>
      <c r="O92" s="15" t="s">
        <v>1038</v>
      </c>
    </row>
    <row r="93" spans="1:15" ht="11.25">
      <c r="A93" s="114" t="s">
        <v>780</v>
      </c>
      <c r="B93" s="741" t="s">
        <v>1039</v>
      </c>
      <c r="C93" s="741"/>
      <c r="D93" s="741"/>
      <c r="E93" s="741"/>
      <c r="F93" s="741"/>
      <c r="G93" s="741"/>
      <c r="H93" s="741"/>
      <c r="I93" s="741"/>
      <c r="J93" s="741"/>
      <c r="K93" s="741"/>
      <c r="L93" s="741"/>
      <c r="M93" s="741"/>
      <c r="N93" s="741"/>
      <c r="O93" s="116"/>
    </row>
    <row r="94" spans="1:15" ht="12.75" customHeight="1">
      <c r="A94" s="114" t="s">
        <v>783</v>
      </c>
      <c r="B94" s="741" t="s">
        <v>1145</v>
      </c>
      <c r="C94" s="741"/>
      <c r="D94" s="741"/>
      <c r="E94" s="741"/>
      <c r="F94" s="741"/>
      <c r="G94" s="741"/>
      <c r="H94" s="741"/>
      <c r="I94" s="741"/>
      <c r="J94" s="741"/>
      <c r="K94" s="741"/>
      <c r="L94" s="741"/>
      <c r="M94" s="741"/>
      <c r="N94" s="741"/>
      <c r="O94" s="116"/>
    </row>
    <row r="95" spans="1:15" ht="12.75" customHeight="1">
      <c r="A95" s="114" t="s">
        <v>785</v>
      </c>
      <c r="B95" s="741" t="s">
        <v>1041</v>
      </c>
      <c r="C95" s="741"/>
      <c r="D95" s="741"/>
      <c r="E95" s="741"/>
      <c r="F95" s="741"/>
      <c r="G95" s="741"/>
      <c r="H95" s="741"/>
      <c r="I95" s="741"/>
      <c r="J95" s="741"/>
      <c r="K95" s="741"/>
      <c r="L95" s="741"/>
      <c r="M95" s="741"/>
      <c r="N95" s="741"/>
      <c r="O95" s="116"/>
    </row>
    <row r="100" ht="11.25">
      <c r="J100" s="791" t="s">
        <v>425</v>
      </c>
    </row>
    <row r="101" ht="11.25">
      <c r="J101" s="791" t="s">
        <v>427</v>
      </c>
    </row>
    <row r="107" ht="11.25">
      <c r="T107" s="2"/>
    </row>
    <row r="127" ht="11.25">
      <c r="T127" s="2"/>
    </row>
  </sheetData>
  <mergeCells count="4">
    <mergeCell ref="B92:N92"/>
    <mergeCell ref="B93:N93"/>
    <mergeCell ref="B94:N94"/>
    <mergeCell ref="B95:N95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129"/>
  <sheetViews>
    <sheetView tabSelected="1" zoomScale="120" zoomScaleNormal="120" workbookViewId="0" topLeftCell="F81">
      <selection activeCell="L93" sqref="L93"/>
    </sheetView>
  </sheetViews>
  <sheetFormatPr defaultColWidth="9.140625" defaultRowHeight="12.75"/>
  <cols>
    <col min="1" max="1" width="4.8515625" style="1" customWidth="1"/>
    <col min="2" max="2" width="21.8515625" style="1" customWidth="1"/>
    <col min="3" max="3" width="0" style="1" hidden="1" customWidth="1"/>
    <col min="4" max="4" width="8.140625" style="1" customWidth="1"/>
    <col min="5" max="5" width="6.8515625" style="1" customWidth="1"/>
    <col min="6" max="8" width="9.00390625" style="1" customWidth="1"/>
    <col min="9" max="9" width="12.7109375" style="1" customWidth="1"/>
    <col min="10" max="10" width="7.140625" style="1" customWidth="1"/>
    <col min="11" max="11" width="12.7109375" style="1" customWidth="1"/>
    <col min="12" max="12" width="9.28125" style="1" customWidth="1"/>
    <col min="13" max="13" width="11.421875" style="1" customWidth="1"/>
    <col min="14" max="14" width="13.28125" style="1" customWidth="1"/>
    <col min="15" max="19" width="0" style="1" hidden="1" customWidth="1"/>
    <col min="20" max="16384" width="9.00390625" style="1" customWidth="1"/>
  </cols>
  <sheetData>
    <row r="5" ht="11.25">
      <c r="B5" s="785" t="s">
        <v>421</v>
      </c>
    </row>
    <row r="6" ht="11.25">
      <c r="B6" s="785" t="s">
        <v>422</v>
      </c>
    </row>
    <row r="7" spans="1:14" s="2" customFormat="1" ht="11.25">
      <c r="A7" s="680" t="s">
        <v>293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</row>
    <row r="8" spans="1:14" ht="11.25">
      <c r="A8" s="643"/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</row>
    <row r="9" spans="1:14" ht="11.25">
      <c r="A9" s="223"/>
      <c r="B9" s="223" t="s">
        <v>294</v>
      </c>
      <c r="C9" s="223"/>
      <c r="D9" s="223"/>
      <c r="E9" s="223"/>
      <c r="F9" s="7"/>
      <c r="G9" s="225"/>
      <c r="H9" s="225"/>
      <c r="I9" s="223"/>
      <c r="J9" s="226"/>
      <c r="K9" s="223"/>
      <c r="L9" s="225"/>
      <c r="M9" s="223"/>
      <c r="N9" s="223"/>
    </row>
    <row r="10" spans="1:14" ht="33.75">
      <c r="A10" s="15" t="s">
        <v>1313</v>
      </c>
      <c r="B10" s="15" t="s">
        <v>764</v>
      </c>
      <c r="C10" s="15" t="s">
        <v>295</v>
      </c>
      <c r="D10" s="15" t="s">
        <v>500</v>
      </c>
      <c r="E10" s="15" t="s">
        <v>1043</v>
      </c>
      <c r="F10" s="644" t="s">
        <v>1316</v>
      </c>
      <c r="G10" s="15" t="s">
        <v>1317</v>
      </c>
      <c r="H10" s="15" t="s">
        <v>772</v>
      </c>
      <c r="I10" s="15" t="s">
        <v>773</v>
      </c>
      <c r="J10" s="15" t="s">
        <v>1047</v>
      </c>
      <c r="K10" s="15" t="s">
        <v>775</v>
      </c>
      <c r="L10" s="15" t="s">
        <v>776</v>
      </c>
      <c r="M10" s="18" t="s">
        <v>777</v>
      </c>
      <c r="N10" s="18" t="s">
        <v>778</v>
      </c>
    </row>
    <row r="11" spans="1:18" ht="11.25">
      <c r="A11" s="21" t="s">
        <v>780</v>
      </c>
      <c r="B11" s="52" t="s">
        <v>296</v>
      </c>
      <c r="C11" s="52">
        <v>200</v>
      </c>
      <c r="D11" s="25">
        <v>800</v>
      </c>
      <c r="E11" s="24" t="s">
        <v>1319</v>
      </c>
      <c r="F11" s="233"/>
      <c r="G11" s="240"/>
      <c r="H11" s="29"/>
      <c r="I11" s="29"/>
      <c r="J11" s="30"/>
      <c r="K11" s="29"/>
      <c r="L11" s="31"/>
      <c r="M11" s="32"/>
      <c r="N11" s="32"/>
      <c r="O11" s="1">
        <v>11</v>
      </c>
      <c r="P11" s="697">
        <f aca="true" t="shared" si="0" ref="P11:P41">O11/14*24</f>
        <v>18.857142857142858</v>
      </c>
      <c r="Q11" s="698">
        <f aca="true" t="shared" si="1" ref="Q11:Q41">L11-F11</f>
        <v>0</v>
      </c>
      <c r="R11" s="698">
        <f aca="true" t="shared" si="2" ref="R11:R42">Q11*G11</f>
        <v>0</v>
      </c>
    </row>
    <row r="12" spans="1:18" ht="11.25">
      <c r="A12" s="21" t="s">
        <v>783</v>
      </c>
      <c r="B12" s="237" t="s">
        <v>297</v>
      </c>
      <c r="C12" s="52">
        <v>200</v>
      </c>
      <c r="D12" s="25">
        <v>800</v>
      </c>
      <c r="E12" s="24" t="s">
        <v>1319</v>
      </c>
      <c r="F12" s="233"/>
      <c r="G12" s="240"/>
      <c r="H12" s="29"/>
      <c r="I12" s="29"/>
      <c r="J12" s="30"/>
      <c r="K12" s="29"/>
      <c r="L12" s="31"/>
      <c r="M12" s="32"/>
      <c r="N12" s="32"/>
      <c r="O12" s="1">
        <v>19</v>
      </c>
      <c r="P12" s="697">
        <f t="shared" si="0"/>
        <v>32.57142857142857</v>
      </c>
      <c r="Q12" s="698">
        <f t="shared" si="1"/>
        <v>0</v>
      </c>
      <c r="R12" s="698">
        <f t="shared" si="2"/>
        <v>0</v>
      </c>
    </row>
    <row r="13" spans="1:18" ht="11.25">
      <c r="A13" s="21" t="s">
        <v>785</v>
      </c>
      <c r="B13" s="237" t="s">
        <v>298</v>
      </c>
      <c r="C13" s="52">
        <v>200</v>
      </c>
      <c r="D13" s="25">
        <v>800</v>
      </c>
      <c r="E13" s="24" t="s">
        <v>1319</v>
      </c>
      <c r="F13" s="233"/>
      <c r="G13" s="240"/>
      <c r="H13" s="29"/>
      <c r="I13" s="29"/>
      <c r="J13" s="30"/>
      <c r="K13" s="29"/>
      <c r="L13" s="31"/>
      <c r="M13" s="32"/>
      <c r="N13" s="32"/>
      <c r="O13" s="1">
        <v>4</v>
      </c>
      <c r="P13" s="697">
        <f t="shared" si="0"/>
        <v>6.857142857142857</v>
      </c>
      <c r="Q13" s="698">
        <f t="shared" si="1"/>
        <v>0</v>
      </c>
      <c r="R13" s="698">
        <f t="shared" si="2"/>
        <v>0</v>
      </c>
    </row>
    <row r="14" spans="1:18" ht="11.25">
      <c r="A14" s="21" t="s">
        <v>787</v>
      </c>
      <c r="B14" s="237" t="s">
        <v>384</v>
      </c>
      <c r="C14" s="52">
        <v>200</v>
      </c>
      <c r="D14" s="25">
        <v>800</v>
      </c>
      <c r="E14" s="24" t="s">
        <v>1319</v>
      </c>
      <c r="F14" s="233"/>
      <c r="G14" s="240"/>
      <c r="H14" s="29"/>
      <c r="I14" s="29"/>
      <c r="J14" s="30"/>
      <c r="K14" s="29"/>
      <c r="L14" s="31"/>
      <c r="M14" s="32"/>
      <c r="N14" s="32"/>
      <c r="O14" s="1">
        <v>19</v>
      </c>
      <c r="P14" s="697">
        <f t="shared" si="0"/>
        <v>32.57142857142857</v>
      </c>
      <c r="Q14" s="698">
        <f t="shared" si="1"/>
        <v>0</v>
      </c>
      <c r="R14" s="698">
        <f t="shared" si="2"/>
        <v>0</v>
      </c>
    </row>
    <row r="15" spans="1:18" ht="11.25">
      <c r="A15" s="21" t="s">
        <v>789</v>
      </c>
      <c r="B15" s="52" t="s">
        <v>383</v>
      </c>
      <c r="C15" s="52">
        <v>200</v>
      </c>
      <c r="D15" s="25">
        <v>800</v>
      </c>
      <c r="E15" s="24" t="s">
        <v>1319</v>
      </c>
      <c r="F15" s="233"/>
      <c r="G15" s="240"/>
      <c r="H15" s="29"/>
      <c r="I15" s="29"/>
      <c r="J15" s="30"/>
      <c r="K15" s="29"/>
      <c r="L15" s="31"/>
      <c r="M15" s="32"/>
      <c r="N15" s="32"/>
      <c r="O15" s="1">
        <v>19</v>
      </c>
      <c r="P15" s="697">
        <f t="shared" si="0"/>
        <v>32.57142857142857</v>
      </c>
      <c r="Q15" s="698">
        <f t="shared" si="1"/>
        <v>0</v>
      </c>
      <c r="R15" s="698">
        <f t="shared" si="2"/>
        <v>0</v>
      </c>
    </row>
    <row r="16" spans="1:18" ht="11.25">
      <c r="A16" s="21" t="s">
        <v>791</v>
      </c>
      <c r="B16" s="52" t="s">
        <v>299</v>
      </c>
      <c r="C16" s="52">
        <v>200</v>
      </c>
      <c r="D16" s="25">
        <v>800</v>
      </c>
      <c r="E16" s="24" t="s">
        <v>1319</v>
      </c>
      <c r="F16" s="233"/>
      <c r="G16" s="240"/>
      <c r="H16" s="29"/>
      <c r="I16" s="29"/>
      <c r="J16" s="30"/>
      <c r="K16" s="29"/>
      <c r="L16" s="31"/>
      <c r="M16" s="32"/>
      <c r="N16" s="32"/>
      <c r="O16" s="1">
        <v>14</v>
      </c>
      <c r="P16" s="697">
        <f t="shared" si="0"/>
        <v>24</v>
      </c>
      <c r="Q16" s="698">
        <f t="shared" si="1"/>
        <v>0</v>
      </c>
      <c r="R16" s="698">
        <f t="shared" si="2"/>
        <v>0</v>
      </c>
    </row>
    <row r="17" spans="1:18" ht="11.25">
      <c r="A17" s="21" t="s">
        <v>794</v>
      </c>
      <c r="B17" s="52" t="s">
        <v>378</v>
      </c>
      <c r="C17" s="52">
        <v>200</v>
      </c>
      <c r="D17" s="25">
        <v>800</v>
      </c>
      <c r="E17" s="24" t="s">
        <v>1319</v>
      </c>
      <c r="F17" s="233"/>
      <c r="G17" s="240"/>
      <c r="H17" s="29"/>
      <c r="I17" s="29"/>
      <c r="J17" s="30"/>
      <c r="K17" s="29"/>
      <c r="L17" s="31"/>
      <c r="M17" s="32"/>
      <c r="N17" s="32"/>
      <c r="O17" s="1">
        <v>14</v>
      </c>
      <c r="P17" s="697">
        <f t="shared" si="0"/>
        <v>24</v>
      </c>
      <c r="Q17" s="698">
        <f t="shared" si="1"/>
        <v>0</v>
      </c>
      <c r="R17" s="698">
        <f t="shared" si="2"/>
        <v>0</v>
      </c>
    </row>
    <row r="18" spans="1:18" ht="11.25">
      <c r="A18" s="21" t="s">
        <v>796</v>
      </c>
      <c r="B18" s="52" t="s">
        <v>300</v>
      </c>
      <c r="C18" s="52">
        <v>200</v>
      </c>
      <c r="D18" s="25">
        <v>2800</v>
      </c>
      <c r="E18" s="24" t="s">
        <v>1319</v>
      </c>
      <c r="F18" s="233"/>
      <c r="G18" s="240"/>
      <c r="H18" s="29"/>
      <c r="I18" s="29"/>
      <c r="J18" s="30"/>
      <c r="K18" s="29"/>
      <c r="L18" s="31"/>
      <c r="M18" s="32"/>
      <c r="N18" s="32"/>
      <c r="O18" s="1">
        <v>10</v>
      </c>
      <c r="P18" s="697">
        <f t="shared" si="0"/>
        <v>17.142857142857142</v>
      </c>
      <c r="Q18" s="698">
        <f t="shared" si="1"/>
        <v>0</v>
      </c>
      <c r="R18" s="698">
        <f t="shared" si="2"/>
        <v>0</v>
      </c>
    </row>
    <row r="19" spans="1:18" ht="11.25">
      <c r="A19" s="21" t="s">
        <v>798</v>
      </c>
      <c r="B19" s="52" t="s">
        <v>301</v>
      </c>
      <c r="C19" s="52">
        <v>200</v>
      </c>
      <c r="D19" s="25">
        <v>4000</v>
      </c>
      <c r="E19" s="24" t="s">
        <v>1319</v>
      </c>
      <c r="F19" s="233"/>
      <c r="G19" s="240"/>
      <c r="H19" s="29"/>
      <c r="I19" s="29"/>
      <c r="J19" s="30"/>
      <c r="K19" s="29"/>
      <c r="L19" s="31"/>
      <c r="M19" s="32"/>
      <c r="N19" s="32"/>
      <c r="O19" s="1">
        <v>5</v>
      </c>
      <c r="P19" s="697">
        <f t="shared" si="0"/>
        <v>8.571428571428571</v>
      </c>
      <c r="Q19" s="698">
        <f t="shared" si="1"/>
        <v>0</v>
      </c>
      <c r="R19" s="698">
        <f t="shared" si="2"/>
        <v>0</v>
      </c>
    </row>
    <row r="20" spans="1:18" ht="11.25">
      <c r="A20" s="21" t="s">
        <v>800</v>
      </c>
      <c r="B20" s="52" t="s">
        <v>302</v>
      </c>
      <c r="C20" s="52">
        <v>200</v>
      </c>
      <c r="D20" s="25">
        <v>20000</v>
      </c>
      <c r="E20" s="24" t="s">
        <v>1319</v>
      </c>
      <c r="F20" s="233"/>
      <c r="G20" s="240"/>
      <c r="H20" s="29"/>
      <c r="I20" s="29"/>
      <c r="J20" s="30"/>
      <c r="K20" s="29"/>
      <c r="L20" s="31"/>
      <c r="M20" s="32"/>
      <c r="N20" s="32"/>
      <c r="O20" s="1">
        <v>32</v>
      </c>
      <c r="P20" s="697">
        <f t="shared" si="0"/>
        <v>54.857142857142854</v>
      </c>
      <c r="Q20" s="698">
        <f t="shared" si="1"/>
        <v>0</v>
      </c>
      <c r="R20" s="698">
        <f t="shared" si="2"/>
        <v>0</v>
      </c>
    </row>
    <row r="21" spans="1:18" ht="11.25">
      <c r="A21" s="21" t="s">
        <v>802</v>
      </c>
      <c r="B21" s="52" t="s">
        <v>303</v>
      </c>
      <c r="C21" s="52">
        <v>200</v>
      </c>
      <c r="D21" s="25">
        <v>7000</v>
      </c>
      <c r="E21" s="24" t="s">
        <v>1319</v>
      </c>
      <c r="F21" s="233"/>
      <c r="G21" s="240"/>
      <c r="H21" s="29"/>
      <c r="I21" s="29"/>
      <c r="J21" s="30"/>
      <c r="K21" s="29"/>
      <c r="L21" s="31"/>
      <c r="M21" s="32"/>
      <c r="N21" s="32"/>
      <c r="O21" s="1">
        <v>18</v>
      </c>
      <c r="P21" s="697">
        <f t="shared" si="0"/>
        <v>30.85714285714286</v>
      </c>
      <c r="Q21" s="698">
        <f t="shared" si="1"/>
        <v>0</v>
      </c>
      <c r="R21" s="698">
        <f t="shared" si="2"/>
        <v>0</v>
      </c>
    </row>
    <row r="22" spans="1:18" ht="11.25">
      <c r="A22" s="21" t="s">
        <v>804</v>
      </c>
      <c r="B22" s="52" t="s">
        <v>304</v>
      </c>
      <c r="C22" s="52">
        <v>600</v>
      </c>
      <c r="D22" s="25">
        <v>34000</v>
      </c>
      <c r="E22" s="24" t="s">
        <v>1319</v>
      </c>
      <c r="F22" s="233"/>
      <c r="G22" s="240"/>
      <c r="H22" s="29"/>
      <c r="I22" s="29"/>
      <c r="J22" s="30"/>
      <c r="K22" s="29"/>
      <c r="L22" s="31"/>
      <c r="M22" s="32"/>
      <c r="N22" s="32"/>
      <c r="O22" s="1">
        <v>44</v>
      </c>
      <c r="P22" s="697">
        <f t="shared" si="0"/>
        <v>75.42857142857143</v>
      </c>
      <c r="Q22" s="698">
        <f t="shared" si="1"/>
        <v>0</v>
      </c>
      <c r="R22" s="698">
        <f t="shared" si="2"/>
        <v>0</v>
      </c>
    </row>
    <row r="23" spans="1:18" ht="11.25">
      <c r="A23" s="21" t="s">
        <v>806</v>
      </c>
      <c r="B23" s="52" t="s">
        <v>305</v>
      </c>
      <c r="C23" s="52">
        <v>200</v>
      </c>
      <c r="D23" s="25">
        <v>6000</v>
      </c>
      <c r="E23" s="24" t="s">
        <v>1319</v>
      </c>
      <c r="F23" s="233"/>
      <c r="G23" s="240"/>
      <c r="H23" s="29"/>
      <c r="I23" s="29"/>
      <c r="J23" s="30"/>
      <c r="K23" s="29"/>
      <c r="L23" s="31"/>
      <c r="M23" s="32"/>
      <c r="N23" s="32"/>
      <c r="O23" s="1">
        <v>19</v>
      </c>
      <c r="P23" s="697">
        <f t="shared" si="0"/>
        <v>32.57142857142857</v>
      </c>
      <c r="Q23" s="698">
        <f t="shared" si="1"/>
        <v>0</v>
      </c>
      <c r="R23" s="698">
        <f t="shared" si="2"/>
        <v>0</v>
      </c>
    </row>
    <row r="24" spans="1:18" ht="11.25">
      <c r="A24" s="21" t="s">
        <v>808</v>
      </c>
      <c r="B24" s="52" t="s">
        <v>306</v>
      </c>
      <c r="C24" s="52">
        <v>200</v>
      </c>
      <c r="D24" s="25">
        <v>9200</v>
      </c>
      <c r="E24" s="24" t="s">
        <v>1319</v>
      </c>
      <c r="F24" s="233"/>
      <c r="G24" s="240"/>
      <c r="H24" s="29"/>
      <c r="I24" s="29"/>
      <c r="J24" s="30"/>
      <c r="K24" s="29"/>
      <c r="L24" s="31"/>
      <c r="M24" s="32"/>
      <c r="N24" s="32"/>
      <c r="O24" s="1">
        <v>28</v>
      </c>
      <c r="P24" s="697">
        <f t="shared" si="0"/>
        <v>48</v>
      </c>
      <c r="Q24" s="698">
        <f t="shared" si="1"/>
        <v>0</v>
      </c>
      <c r="R24" s="698">
        <f t="shared" si="2"/>
        <v>0</v>
      </c>
    </row>
    <row r="25" spans="1:18" ht="11.25">
      <c r="A25" s="21" t="s">
        <v>810</v>
      </c>
      <c r="B25" s="52" t="s">
        <v>307</v>
      </c>
      <c r="C25" s="52">
        <v>200</v>
      </c>
      <c r="D25" s="25">
        <v>1200</v>
      </c>
      <c r="E25" s="24" t="s">
        <v>1319</v>
      </c>
      <c r="F25" s="233"/>
      <c r="G25" s="240"/>
      <c r="H25" s="29"/>
      <c r="I25" s="29"/>
      <c r="J25" s="30"/>
      <c r="K25" s="29"/>
      <c r="L25" s="31"/>
      <c r="M25" s="32"/>
      <c r="N25" s="32"/>
      <c r="O25" s="1">
        <v>2</v>
      </c>
      <c r="P25" s="697">
        <f t="shared" si="0"/>
        <v>3.4285714285714284</v>
      </c>
      <c r="Q25" s="698">
        <f t="shared" si="1"/>
        <v>0</v>
      </c>
      <c r="R25" s="698">
        <f t="shared" si="2"/>
        <v>0</v>
      </c>
    </row>
    <row r="26" spans="1:19" ht="11.25">
      <c r="A26" s="21" t="s">
        <v>812</v>
      </c>
      <c r="B26" s="237" t="s">
        <v>308</v>
      </c>
      <c r="C26" s="52">
        <v>200</v>
      </c>
      <c r="D26" s="25">
        <v>12800</v>
      </c>
      <c r="E26" s="24" t="s">
        <v>1319</v>
      </c>
      <c r="F26" s="233"/>
      <c r="G26" s="240"/>
      <c r="H26" s="29"/>
      <c r="I26" s="29"/>
      <c r="J26" s="30"/>
      <c r="K26" s="29"/>
      <c r="L26" s="31"/>
      <c r="M26" s="32"/>
      <c r="N26" s="32"/>
      <c r="O26" s="1">
        <v>39</v>
      </c>
      <c r="P26" s="697">
        <f t="shared" si="0"/>
        <v>66.85714285714286</v>
      </c>
      <c r="Q26" s="698">
        <f t="shared" si="1"/>
        <v>0</v>
      </c>
      <c r="R26" s="698">
        <f t="shared" si="2"/>
        <v>0</v>
      </c>
      <c r="S26" s="698">
        <f>SUM(F26:R26)</f>
        <v>105.85714285714286</v>
      </c>
    </row>
    <row r="27" spans="1:18" ht="11.25">
      <c r="A27" s="21" t="s">
        <v>814</v>
      </c>
      <c r="B27" s="237" t="s">
        <v>309</v>
      </c>
      <c r="C27" s="52">
        <v>200</v>
      </c>
      <c r="D27" s="25">
        <v>6400</v>
      </c>
      <c r="E27" s="24" t="s">
        <v>1319</v>
      </c>
      <c r="F27" s="233"/>
      <c r="G27" s="240"/>
      <c r="H27" s="29"/>
      <c r="I27" s="29"/>
      <c r="J27" s="30"/>
      <c r="K27" s="29"/>
      <c r="L27" s="31"/>
      <c r="M27" s="32"/>
      <c r="N27" s="32"/>
      <c r="O27" s="1">
        <v>20</v>
      </c>
      <c r="P27" s="697">
        <f t="shared" si="0"/>
        <v>34.285714285714285</v>
      </c>
      <c r="Q27" s="698">
        <f t="shared" si="1"/>
        <v>0</v>
      </c>
      <c r="R27" s="698">
        <f t="shared" si="2"/>
        <v>0</v>
      </c>
    </row>
    <row r="28" spans="1:18" ht="11.25">
      <c r="A28" s="21" t="s">
        <v>816</v>
      </c>
      <c r="B28" s="52" t="s">
        <v>373</v>
      </c>
      <c r="C28" s="52">
        <v>200</v>
      </c>
      <c r="D28" s="25">
        <v>4000</v>
      </c>
      <c r="E28" s="24" t="s">
        <v>1319</v>
      </c>
      <c r="F28" s="233"/>
      <c r="G28" s="240"/>
      <c r="H28" s="29"/>
      <c r="I28" s="29"/>
      <c r="J28" s="30"/>
      <c r="K28" s="29"/>
      <c r="L28" s="31"/>
      <c r="M28" s="32"/>
      <c r="N28" s="32"/>
      <c r="O28" s="1">
        <v>11</v>
      </c>
      <c r="P28" s="697">
        <f t="shared" si="0"/>
        <v>18.857142857142858</v>
      </c>
      <c r="Q28" s="698">
        <f t="shared" si="1"/>
        <v>0</v>
      </c>
      <c r="R28" s="698">
        <f t="shared" si="2"/>
        <v>0</v>
      </c>
    </row>
    <row r="29" spans="1:18" ht="11.25">
      <c r="A29" s="21" t="s">
        <v>818</v>
      </c>
      <c r="B29" s="52" t="s">
        <v>375</v>
      </c>
      <c r="C29" s="52">
        <v>200</v>
      </c>
      <c r="D29" s="25">
        <v>2000</v>
      </c>
      <c r="E29" s="24" t="s">
        <v>1319</v>
      </c>
      <c r="F29" s="233"/>
      <c r="G29" s="240"/>
      <c r="H29" s="29"/>
      <c r="I29" s="29"/>
      <c r="J29" s="30"/>
      <c r="K29" s="29"/>
      <c r="L29" s="31"/>
      <c r="M29" s="32"/>
      <c r="N29" s="32"/>
      <c r="O29" s="1">
        <v>5</v>
      </c>
      <c r="P29" s="697">
        <f t="shared" si="0"/>
        <v>8.571428571428571</v>
      </c>
      <c r="Q29" s="698">
        <f t="shared" si="1"/>
        <v>0</v>
      </c>
      <c r="R29" s="698">
        <f t="shared" si="2"/>
        <v>0</v>
      </c>
    </row>
    <row r="30" spans="1:18" ht="11.25">
      <c r="A30" s="21" t="s">
        <v>820</v>
      </c>
      <c r="B30" s="52" t="s">
        <v>310</v>
      </c>
      <c r="C30" s="52">
        <v>200</v>
      </c>
      <c r="D30" s="25">
        <v>7000</v>
      </c>
      <c r="E30" s="24" t="s">
        <v>1319</v>
      </c>
      <c r="F30" s="233"/>
      <c r="G30" s="240"/>
      <c r="H30" s="29"/>
      <c r="I30" s="29"/>
      <c r="J30" s="30"/>
      <c r="K30" s="29"/>
      <c r="L30" s="31"/>
      <c r="M30" s="32"/>
      <c r="N30" s="32"/>
      <c r="O30" s="1">
        <v>24</v>
      </c>
      <c r="P30" s="697">
        <f t="shared" si="0"/>
        <v>41.14285714285714</v>
      </c>
      <c r="Q30" s="698">
        <f t="shared" si="1"/>
        <v>0</v>
      </c>
      <c r="R30" s="698">
        <f t="shared" si="2"/>
        <v>0</v>
      </c>
    </row>
    <row r="31" spans="1:18" ht="11.25">
      <c r="A31" s="21" t="s">
        <v>822</v>
      </c>
      <c r="B31" s="341" t="s">
        <v>311</v>
      </c>
      <c r="C31" s="52">
        <v>200</v>
      </c>
      <c r="D31" s="62">
        <v>11200</v>
      </c>
      <c r="E31" s="24" t="s">
        <v>1319</v>
      </c>
      <c r="F31" s="233"/>
      <c r="G31" s="240"/>
      <c r="H31" s="29"/>
      <c r="I31" s="29"/>
      <c r="J31" s="30"/>
      <c r="K31" s="29"/>
      <c r="L31" s="31"/>
      <c r="M31" s="32"/>
      <c r="N31" s="32"/>
      <c r="O31" s="1">
        <v>35</v>
      </c>
      <c r="P31" s="697">
        <f t="shared" si="0"/>
        <v>60</v>
      </c>
      <c r="Q31" s="698">
        <f t="shared" si="1"/>
        <v>0</v>
      </c>
      <c r="R31" s="698">
        <f t="shared" si="2"/>
        <v>0</v>
      </c>
    </row>
    <row r="32" spans="1:18" ht="11.25">
      <c r="A32" s="21" t="s">
        <v>824</v>
      </c>
      <c r="B32" s="52" t="s">
        <v>312</v>
      </c>
      <c r="C32" s="52">
        <v>200</v>
      </c>
      <c r="D32" s="25">
        <v>28000</v>
      </c>
      <c r="E32" s="24" t="s">
        <v>1319</v>
      </c>
      <c r="F32" s="233"/>
      <c r="G32" s="240"/>
      <c r="H32" s="29"/>
      <c r="I32" s="29"/>
      <c r="J32" s="30"/>
      <c r="K32" s="29"/>
      <c r="L32" s="31"/>
      <c r="M32" s="32"/>
      <c r="N32" s="32"/>
      <c r="O32" s="1">
        <v>88</v>
      </c>
      <c r="P32" s="697">
        <f t="shared" si="0"/>
        <v>150.85714285714286</v>
      </c>
      <c r="Q32" s="698">
        <f t="shared" si="1"/>
        <v>0</v>
      </c>
      <c r="R32" s="698">
        <f t="shared" si="2"/>
        <v>0</v>
      </c>
    </row>
    <row r="33" spans="1:18" ht="11.25">
      <c r="A33" s="21" t="s">
        <v>826</v>
      </c>
      <c r="B33" s="52" t="s">
        <v>313</v>
      </c>
      <c r="C33" s="52">
        <v>200</v>
      </c>
      <c r="D33" s="25">
        <v>1200</v>
      </c>
      <c r="E33" s="24" t="s">
        <v>1319</v>
      </c>
      <c r="F33" s="233"/>
      <c r="G33" s="240"/>
      <c r="H33" s="29"/>
      <c r="I33" s="29"/>
      <c r="J33" s="30"/>
      <c r="K33" s="29"/>
      <c r="L33" s="31"/>
      <c r="M33" s="32"/>
      <c r="N33" s="32"/>
      <c r="O33" s="1">
        <v>3</v>
      </c>
      <c r="P33" s="697">
        <f t="shared" si="0"/>
        <v>5.142857142857142</v>
      </c>
      <c r="Q33" s="698">
        <f t="shared" si="1"/>
        <v>0</v>
      </c>
      <c r="R33" s="698">
        <f t="shared" si="2"/>
        <v>0</v>
      </c>
    </row>
    <row r="34" spans="1:18" ht="11.25">
      <c r="A34" s="21" t="s">
        <v>828</v>
      </c>
      <c r="B34" s="52" t="s">
        <v>314</v>
      </c>
      <c r="C34" s="52">
        <v>200</v>
      </c>
      <c r="D34" s="25">
        <v>4800</v>
      </c>
      <c r="E34" s="24" t="s">
        <v>1319</v>
      </c>
      <c r="F34" s="233"/>
      <c r="G34" s="240"/>
      <c r="H34" s="29"/>
      <c r="I34" s="29"/>
      <c r="J34" s="30"/>
      <c r="K34" s="29"/>
      <c r="L34" s="31"/>
      <c r="M34" s="32"/>
      <c r="N34" s="32"/>
      <c r="O34" s="1">
        <v>16</v>
      </c>
      <c r="P34" s="697">
        <f t="shared" si="0"/>
        <v>27.428571428571427</v>
      </c>
      <c r="Q34" s="698">
        <f t="shared" si="1"/>
        <v>0</v>
      </c>
      <c r="R34" s="698">
        <f t="shared" si="2"/>
        <v>0</v>
      </c>
    </row>
    <row r="35" spans="1:18" ht="11.25">
      <c r="A35" s="21" t="s">
        <v>830</v>
      </c>
      <c r="B35" s="52" t="s">
        <v>315</v>
      </c>
      <c r="C35" s="52">
        <v>200</v>
      </c>
      <c r="D35" s="25">
        <v>3200</v>
      </c>
      <c r="E35" s="24" t="s">
        <v>1319</v>
      </c>
      <c r="F35" s="233"/>
      <c r="G35" s="240"/>
      <c r="H35" s="29"/>
      <c r="I35" s="29"/>
      <c r="J35" s="30"/>
      <c r="K35" s="29"/>
      <c r="L35" s="31"/>
      <c r="M35" s="32"/>
      <c r="N35" s="32"/>
      <c r="O35" s="1">
        <v>5</v>
      </c>
      <c r="P35" s="697">
        <f t="shared" si="0"/>
        <v>8.571428571428571</v>
      </c>
      <c r="Q35" s="698">
        <f t="shared" si="1"/>
        <v>0</v>
      </c>
      <c r="R35" s="698">
        <f t="shared" si="2"/>
        <v>0</v>
      </c>
    </row>
    <row r="36" spans="1:18" ht="11.25">
      <c r="A36" s="21" t="s">
        <v>832</v>
      </c>
      <c r="B36" s="52" t="s">
        <v>316</v>
      </c>
      <c r="C36" s="52">
        <v>200</v>
      </c>
      <c r="D36" s="25">
        <v>2400</v>
      </c>
      <c r="E36" s="24" t="s">
        <v>1319</v>
      </c>
      <c r="F36" s="233"/>
      <c r="G36" s="240"/>
      <c r="H36" s="29"/>
      <c r="I36" s="29"/>
      <c r="J36" s="30"/>
      <c r="K36" s="29"/>
      <c r="L36" s="31"/>
      <c r="M36" s="32"/>
      <c r="N36" s="32"/>
      <c r="O36" s="1">
        <v>7</v>
      </c>
      <c r="P36" s="697">
        <f t="shared" si="0"/>
        <v>12</v>
      </c>
      <c r="Q36" s="698">
        <f t="shared" si="1"/>
        <v>0</v>
      </c>
      <c r="R36" s="698">
        <f t="shared" si="2"/>
        <v>0</v>
      </c>
    </row>
    <row r="37" spans="1:18" ht="11.25">
      <c r="A37" s="21" t="s">
        <v>834</v>
      </c>
      <c r="B37" s="52" t="s">
        <v>317</v>
      </c>
      <c r="C37" s="52">
        <v>200</v>
      </c>
      <c r="D37" s="25">
        <v>400</v>
      </c>
      <c r="E37" s="24" t="s">
        <v>1319</v>
      </c>
      <c r="F37" s="233"/>
      <c r="G37" s="240"/>
      <c r="H37" s="29"/>
      <c r="I37" s="29"/>
      <c r="J37" s="30"/>
      <c r="K37" s="29"/>
      <c r="L37" s="31"/>
      <c r="M37" s="32"/>
      <c r="N37" s="32"/>
      <c r="O37" s="1">
        <v>1</v>
      </c>
      <c r="P37" s="697">
        <f t="shared" si="0"/>
        <v>1.7142857142857142</v>
      </c>
      <c r="Q37" s="698">
        <f t="shared" si="1"/>
        <v>0</v>
      </c>
      <c r="R37" s="698">
        <f t="shared" si="2"/>
        <v>0</v>
      </c>
    </row>
    <row r="38" spans="1:18" ht="11.25">
      <c r="A38" s="21" t="s">
        <v>836</v>
      </c>
      <c r="B38" s="52" t="s">
        <v>318</v>
      </c>
      <c r="C38" s="52">
        <v>200</v>
      </c>
      <c r="D38" s="25">
        <v>400</v>
      </c>
      <c r="E38" s="24" t="s">
        <v>1319</v>
      </c>
      <c r="F38" s="233"/>
      <c r="G38" s="240"/>
      <c r="H38" s="29"/>
      <c r="I38" s="29"/>
      <c r="J38" s="30"/>
      <c r="K38" s="29"/>
      <c r="L38" s="31"/>
      <c r="M38" s="32"/>
      <c r="N38" s="32"/>
      <c r="O38" s="1">
        <v>0</v>
      </c>
      <c r="P38" s="697">
        <f t="shared" si="0"/>
        <v>0</v>
      </c>
      <c r="Q38" s="698">
        <f t="shared" si="1"/>
        <v>0</v>
      </c>
      <c r="R38" s="698">
        <f t="shared" si="2"/>
        <v>0</v>
      </c>
    </row>
    <row r="39" spans="1:18" ht="11.25">
      <c r="A39" s="21" t="s">
        <v>838</v>
      </c>
      <c r="B39" s="52" t="s">
        <v>319</v>
      </c>
      <c r="C39" s="52">
        <v>200</v>
      </c>
      <c r="D39" s="25">
        <v>400</v>
      </c>
      <c r="E39" s="24" t="s">
        <v>1319</v>
      </c>
      <c r="F39" s="233"/>
      <c r="G39" s="240"/>
      <c r="H39" s="29"/>
      <c r="I39" s="29"/>
      <c r="J39" s="30"/>
      <c r="K39" s="29"/>
      <c r="L39" s="31"/>
      <c r="M39" s="32"/>
      <c r="N39" s="32"/>
      <c r="O39" s="1">
        <v>0</v>
      </c>
      <c r="P39" s="697">
        <f t="shared" si="0"/>
        <v>0</v>
      </c>
      <c r="Q39" s="698">
        <f t="shared" si="1"/>
        <v>0</v>
      </c>
      <c r="R39" s="698">
        <f t="shared" si="2"/>
        <v>0</v>
      </c>
    </row>
    <row r="40" spans="1:18" ht="11.25">
      <c r="A40" s="21" t="s">
        <v>840</v>
      </c>
      <c r="B40" s="52" t="s">
        <v>320</v>
      </c>
      <c r="C40" s="52">
        <v>200</v>
      </c>
      <c r="D40" s="25">
        <v>400</v>
      </c>
      <c r="E40" s="24" t="s">
        <v>1319</v>
      </c>
      <c r="F40" s="233"/>
      <c r="G40" s="240"/>
      <c r="H40" s="29"/>
      <c r="I40" s="29"/>
      <c r="J40" s="30"/>
      <c r="K40" s="29"/>
      <c r="L40" s="31"/>
      <c r="M40" s="32"/>
      <c r="N40" s="32"/>
      <c r="O40" s="1">
        <v>0</v>
      </c>
      <c r="P40" s="697">
        <f t="shared" si="0"/>
        <v>0</v>
      </c>
      <c r="Q40" s="698">
        <f t="shared" si="1"/>
        <v>0</v>
      </c>
      <c r="R40" s="698">
        <f t="shared" si="2"/>
        <v>0</v>
      </c>
    </row>
    <row r="41" spans="1:18" ht="11.25">
      <c r="A41" s="21" t="s">
        <v>842</v>
      </c>
      <c r="B41" s="52" t="s">
        <v>321</v>
      </c>
      <c r="C41" s="52">
        <v>200</v>
      </c>
      <c r="D41" s="25">
        <v>800</v>
      </c>
      <c r="E41" s="24" t="s">
        <v>1319</v>
      </c>
      <c r="F41" s="233"/>
      <c r="G41" s="240"/>
      <c r="H41" s="29"/>
      <c r="I41" s="29"/>
      <c r="J41" s="30"/>
      <c r="K41" s="29"/>
      <c r="L41" s="31"/>
      <c r="M41" s="32"/>
      <c r="N41" s="32"/>
      <c r="O41" s="1">
        <v>0</v>
      </c>
      <c r="P41" s="697">
        <f t="shared" si="0"/>
        <v>0</v>
      </c>
      <c r="Q41" s="698">
        <f t="shared" si="1"/>
        <v>0</v>
      </c>
      <c r="R41" s="698">
        <f t="shared" si="2"/>
        <v>0</v>
      </c>
    </row>
    <row r="42" spans="1:18" ht="11.25">
      <c r="A42" s="87"/>
      <c r="B42" s="111" t="s">
        <v>1356</v>
      </c>
      <c r="C42" s="111"/>
      <c r="D42" s="24">
        <f>SUM(D11:D41)</f>
        <v>175200</v>
      </c>
      <c r="E42" s="24"/>
      <c r="F42" s="88"/>
      <c r="G42" s="87"/>
      <c r="H42" s="87"/>
      <c r="I42" s="649"/>
      <c r="J42" s="699"/>
      <c r="K42" s="649"/>
      <c r="L42" s="649"/>
      <c r="M42" s="649"/>
      <c r="N42" s="649"/>
      <c r="R42" s="698">
        <f t="shared" si="2"/>
        <v>0</v>
      </c>
    </row>
    <row r="43" spans="1:14" ht="11.25">
      <c r="A43" s="2"/>
      <c r="B43" s="2"/>
      <c r="C43" s="2"/>
      <c r="D43" s="2"/>
      <c r="E43" s="2"/>
      <c r="F43" s="2"/>
      <c r="G43" s="2"/>
      <c r="H43" s="2"/>
      <c r="I43" s="313"/>
      <c r="J43" s="650"/>
      <c r="K43" s="2"/>
      <c r="L43" s="33"/>
      <c r="M43" s="2"/>
      <c r="N43" s="2"/>
    </row>
    <row r="44" spans="1:14" ht="11.25">
      <c r="A44" s="291"/>
      <c r="B44" s="308"/>
      <c r="C44" s="308"/>
      <c r="D44" s="309"/>
      <c r="E44" s="295"/>
      <c r="F44" s="295"/>
      <c r="G44" s="312"/>
      <c r="H44" s="313"/>
      <c r="I44" s="313"/>
      <c r="J44" s="324"/>
      <c r="K44" s="313"/>
      <c r="L44" s="295"/>
      <c r="M44" s="325"/>
      <c r="N44" s="325"/>
    </row>
    <row r="45" spans="1:18" ht="33.75">
      <c r="A45" s="15" t="s">
        <v>1313</v>
      </c>
      <c r="B45" s="15" t="s">
        <v>764</v>
      </c>
      <c r="C45" s="15"/>
      <c r="D45" s="15" t="s">
        <v>322</v>
      </c>
      <c r="E45" s="15" t="s">
        <v>1043</v>
      </c>
      <c r="F45" s="644" t="s">
        <v>1316</v>
      </c>
      <c r="G45" s="15" t="s">
        <v>1317</v>
      </c>
      <c r="H45" s="15" t="s">
        <v>772</v>
      </c>
      <c r="I45" s="15" t="s">
        <v>773</v>
      </c>
      <c r="J45" s="15" t="s">
        <v>1047</v>
      </c>
      <c r="K45" s="15" t="s">
        <v>775</v>
      </c>
      <c r="L45" s="15" t="s">
        <v>776</v>
      </c>
      <c r="M45" s="18" t="s">
        <v>777</v>
      </c>
      <c r="N45" s="18" t="s">
        <v>778</v>
      </c>
      <c r="R45" s="698" t="e">
        <f>R11+R12+R13+R14+R15+R16+R17+"r12q39"+R31+R32+R22</f>
        <v>#VALUE!</v>
      </c>
    </row>
    <row r="46" spans="1:14" ht="33.75">
      <c r="A46" s="651" t="s">
        <v>780</v>
      </c>
      <c r="B46" s="52" t="s">
        <v>1358</v>
      </c>
      <c r="C46" s="52"/>
      <c r="D46" s="239">
        <v>175200</v>
      </c>
      <c r="E46" s="62" t="s">
        <v>782</v>
      </c>
      <c r="F46" s="62"/>
      <c r="G46" s="240"/>
      <c r="H46" s="101"/>
      <c r="I46" s="101"/>
      <c r="J46" s="30"/>
      <c r="K46" s="101"/>
      <c r="L46" s="103"/>
      <c r="M46" s="104"/>
      <c r="N46" s="104"/>
    </row>
    <row r="47" spans="1:14" ht="11.25">
      <c r="A47" s="651"/>
      <c r="B47" s="111" t="s">
        <v>323</v>
      </c>
      <c r="C47" s="111"/>
      <c r="D47" s="239"/>
      <c r="E47" s="62"/>
      <c r="F47" s="62"/>
      <c r="G47" s="240"/>
      <c r="H47" s="28"/>
      <c r="I47" s="91"/>
      <c r="J47" s="91"/>
      <c r="K47" s="91"/>
      <c r="L47" s="29"/>
      <c r="M47" s="29"/>
      <c r="N47" s="29"/>
    </row>
    <row r="48" spans="1:14" ht="11.25">
      <c r="A48" s="307"/>
      <c r="B48" s="308"/>
      <c r="C48" s="308"/>
      <c r="D48" s="309"/>
      <c r="E48" s="295"/>
      <c r="F48" s="295"/>
      <c r="G48" s="311"/>
      <c r="H48" s="312"/>
      <c r="I48" s="313"/>
      <c r="J48" s="314"/>
      <c r="K48" s="315"/>
      <c r="L48" s="316"/>
      <c r="M48" s="317"/>
      <c r="N48" s="318"/>
    </row>
    <row r="49" spans="1:14" ht="11.25">
      <c r="A49" s="307"/>
      <c r="B49" s="308"/>
      <c r="C49" s="308"/>
      <c r="D49" s="309"/>
      <c r="E49" s="295"/>
      <c r="F49" s="295"/>
      <c r="G49" s="322"/>
      <c r="H49" s="323"/>
      <c r="I49" s="313"/>
      <c r="J49" s="324"/>
      <c r="K49" s="313"/>
      <c r="L49" s="295"/>
      <c r="M49" s="325"/>
      <c r="N49" s="325"/>
    </row>
    <row r="50" spans="1:14" ht="22.5">
      <c r="A50" s="15" t="s">
        <v>763</v>
      </c>
      <c r="B50" s="15" t="s">
        <v>764</v>
      </c>
      <c r="C50" s="15"/>
      <c r="D50" s="15"/>
      <c r="E50" s="15" t="s">
        <v>1043</v>
      </c>
      <c r="F50" s="15" t="s">
        <v>1360</v>
      </c>
      <c r="G50" s="17" t="s">
        <v>147</v>
      </c>
      <c r="H50" s="15" t="s">
        <v>148</v>
      </c>
      <c r="I50" s="15" t="s">
        <v>773</v>
      </c>
      <c r="J50" s="299" t="s">
        <v>149</v>
      </c>
      <c r="K50" s="15" t="s">
        <v>775</v>
      </c>
      <c r="L50" s="15" t="s">
        <v>397</v>
      </c>
      <c r="M50" s="719" t="s">
        <v>1254</v>
      </c>
      <c r="N50" s="719" t="s">
        <v>397</v>
      </c>
    </row>
    <row r="51" spans="1:14" ht="11.25">
      <c r="A51" s="110">
        <v>1</v>
      </c>
      <c r="B51" s="52" t="s">
        <v>324</v>
      </c>
      <c r="C51" s="52"/>
      <c r="D51" s="239" t="s">
        <v>1353</v>
      </c>
      <c r="E51" s="62" t="s">
        <v>1257</v>
      </c>
      <c r="F51" s="62">
        <v>24</v>
      </c>
      <c r="G51" s="28"/>
      <c r="H51" s="101"/>
      <c r="I51" s="101"/>
      <c r="J51" s="30"/>
      <c r="K51" s="101"/>
      <c r="L51" s="103"/>
      <c r="M51" s="767"/>
      <c r="N51" s="767"/>
    </row>
    <row r="52" spans="1:14" ht="11.25">
      <c r="A52" s="307"/>
      <c r="B52" s="308"/>
      <c r="C52" s="308"/>
      <c r="D52" s="293"/>
      <c r="E52" s="225"/>
      <c r="F52" s="295"/>
      <c r="G52" s="296"/>
      <c r="H52" s="290"/>
      <c r="I52" s="290"/>
      <c r="J52" s="226"/>
      <c r="K52" s="290"/>
      <c r="L52" s="338"/>
      <c r="M52" s="339"/>
      <c r="N52" s="339"/>
    </row>
    <row r="53" spans="1:14" ht="11.25">
      <c r="A53" s="39"/>
      <c r="B53" s="283" t="s">
        <v>1365</v>
      </c>
      <c r="C53" s="283"/>
      <c r="D53" s="39"/>
      <c r="E53" s="39"/>
      <c r="F53" s="341"/>
      <c r="G53" s="39"/>
      <c r="H53" s="39"/>
      <c r="I53" s="342"/>
      <c r="J53" s="342"/>
      <c r="K53" s="342"/>
      <c r="L53" s="342"/>
      <c r="M53" s="342"/>
      <c r="N53" s="342"/>
    </row>
    <row r="54" spans="6:12" ht="11.25">
      <c r="F54" s="2"/>
      <c r="J54" s="220"/>
      <c r="L54" s="4"/>
    </row>
    <row r="55" spans="1:14" ht="22.5">
      <c r="A55" s="655"/>
      <c r="B55" s="773" t="s">
        <v>1037</v>
      </c>
      <c r="C55" s="773"/>
      <c r="D55" s="773"/>
      <c r="E55" s="773"/>
      <c r="F55" s="773"/>
      <c r="G55" s="773"/>
      <c r="H55" s="773"/>
      <c r="I55" s="773"/>
      <c r="J55" s="773"/>
      <c r="K55" s="773"/>
      <c r="L55" s="773"/>
      <c r="M55" s="773"/>
      <c r="N55" s="656" t="s">
        <v>1038</v>
      </c>
    </row>
    <row r="56" spans="1:14" ht="11.25">
      <c r="A56" s="114" t="s">
        <v>780</v>
      </c>
      <c r="B56" s="774" t="s">
        <v>325</v>
      </c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657"/>
    </row>
    <row r="57" spans="1:14" ht="11.25">
      <c r="A57" s="114" t="s">
        <v>783</v>
      </c>
      <c r="B57" s="774" t="s">
        <v>326</v>
      </c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50"/>
    </row>
    <row r="58" spans="1:14" ht="11.25">
      <c r="A58" s="114" t="s">
        <v>785</v>
      </c>
      <c r="B58" s="774" t="s">
        <v>327</v>
      </c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52"/>
    </row>
    <row r="59" spans="1:14" ht="11.25">
      <c r="A59" s="114" t="s">
        <v>787</v>
      </c>
      <c r="B59" s="774" t="s">
        <v>328</v>
      </c>
      <c r="C59" s="774"/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237"/>
    </row>
    <row r="60" spans="1:14" ht="11.25">
      <c r="A60" s="114" t="s">
        <v>789</v>
      </c>
      <c r="B60" s="774" t="s">
        <v>329</v>
      </c>
      <c r="C60" s="774"/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237"/>
    </row>
    <row r="61" spans="1:14" ht="11.25">
      <c r="A61" s="114" t="s">
        <v>791</v>
      </c>
      <c r="B61" s="774" t="s">
        <v>330</v>
      </c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237"/>
    </row>
    <row r="62" spans="1:14" ht="11.25">
      <c r="A62" s="114" t="s">
        <v>794</v>
      </c>
      <c r="B62" s="774" t="s">
        <v>331</v>
      </c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237"/>
    </row>
    <row r="63" spans="1:14" ht="11.25">
      <c r="A63" s="114" t="s">
        <v>796</v>
      </c>
      <c r="B63" s="774" t="s">
        <v>332</v>
      </c>
      <c r="C63" s="774"/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237"/>
    </row>
    <row r="64" spans="1:14" ht="11.25">
      <c r="A64" s="114" t="s">
        <v>798</v>
      </c>
      <c r="B64" s="774" t="s">
        <v>333</v>
      </c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237"/>
    </row>
    <row r="65" spans="1:14" ht="11.25">
      <c r="A65" s="114" t="s">
        <v>800</v>
      </c>
      <c r="B65" s="774" t="s">
        <v>334</v>
      </c>
      <c r="C65" s="774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237"/>
    </row>
    <row r="66" spans="1:14" ht="11.25">
      <c r="A66" s="114" t="s">
        <v>802</v>
      </c>
      <c r="B66" s="774" t="s">
        <v>335</v>
      </c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237"/>
    </row>
    <row r="67" spans="1:14" ht="11.25">
      <c r="A67" s="114">
        <v>12</v>
      </c>
      <c r="B67" s="774" t="s">
        <v>336</v>
      </c>
      <c r="C67" s="774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237"/>
    </row>
    <row r="68" spans="1:14" ht="11.25">
      <c r="A68" s="114" t="s">
        <v>806</v>
      </c>
      <c r="B68" s="774" t="s">
        <v>337</v>
      </c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237"/>
    </row>
    <row r="69" spans="1:14" ht="11.25">
      <c r="A69" s="114" t="s">
        <v>808</v>
      </c>
      <c r="B69" s="774" t="s">
        <v>338</v>
      </c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237"/>
    </row>
    <row r="70" spans="1:14" ht="11.25">
      <c r="A70" s="114" t="s">
        <v>810</v>
      </c>
      <c r="B70" s="774" t="s">
        <v>339</v>
      </c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658"/>
    </row>
    <row r="71" spans="1:14" ht="11.25">
      <c r="A71" s="114" t="s">
        <v>812</v>
      </c>
      <c r="B71" s="774" t="s">
        <v>340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237"/>
    </row>
    <row r="72" spans="1:14" ht="11.25">
      <c r="A72" s="114" t="s">
        <v>814</v>
      </c>
      <c r="B72" s="774" t="s">
        <v>341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237"/>
    </row>
    <row r="73" spans="1:14" ht="11.25">
      <c r="A73" s="114" t="s">
        <v>816</v>
      </c>
      <c r="B73" s="774" t="s">
        <v>342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37"/>
    </row>
    <row r="74" spans="1:14" ht="11.25">
      <c r="A74" s="114" t="s">
        <v>818</v>
      </c>
      <c r="B74" s="774" t="s">
        <v>343</v>
      </c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659"/>
    </row>
    <row r="75" spans="1:14" ht="11.25">
      <c r="A75" s="114" t="s">
        <v>820</v>
      </c>
      <c r="B75" s="774" t="s">
        <v>344</v>
      </c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659"/>
    </row>
    <row r="76" spans="1:14" ht="27" customHeight="1">
      <c r="A76" s="114" t="s">
        <v>822</v>
      </c>
      <c r="B76" s="774" t="s">
        <v>345</v>
      </c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659"/>
    </row>
    <row r="77" spans="1:14" ht="27" customHeight="1">
      <c r="A77" s="114">
        <v>22</v>
      </c>
      <c r="B77" s="774" t="s">
        <v>346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659"/>
    </row>
    <row r="78" spans="1:14" ht="28.5" customHeight="1">
      <c r="A78" s="114">
        <v>23</v>
      </c>
      <c r="B78" s="774" t="s">
        <v>347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659"/>
    </row>
    <row r="79" spans="1:14" ht="34.5" customHeight="1">
      <c r="A79" s="114">
        <v>24</v>
      </c>
      <c r="B79" s="774" t="s">
        <v>348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659"/>
    </row>
    <row r="80" spans="1:14" ht="16.5" customHeight="1">
      <c r="A80" s="114">
        <v>25</v>
      </c>
      <c r="B80" s="774" t="s">
        <v>349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659"/>
    </row>
    <row r="81" spans="1:14" ht="44.25" customHeight="1">
      <c r="A81" s="114">
        <v>26</v>
      </c>
      <c r="B81" s="774" t="s">
        <v>350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659"/>
    </row>
    <row r="82" spans="1:14" ht="11.25">
      <c r="A82" s="114">
        <v>27</v>
      </c>
      <c r="B82" s="774" t="s">
        <v>418</v>
      </c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659"/>
    </row>
    <row r="83" spans="1:14" ht="11.25">
      <c r="A83" s="114">
        <v>28</v>
      </c>
      <c r="B83" s="774" t="s">
        <v>1039</v>
      </c>
      <c r="C83" s="774"/>
      <c r="D83" s="774"/>
      <c r="E83" s="774"/>
      <c r="F83" s="774"/>
      <c r="G83" s="774"/>
      <c r="H83" s="774"/>
      <c r="I83" s="774"/>
      <c r="J83" s="774"/>
      <c r="K83" s="774"/>
      <c r="L83" s="774"/>
      <c r="M83" s="774"/>
      <c r="N83" s="659"/>
    </row>
    <row r="84" spans="1:14" ht="11.25">
      <c r="A84" s="114">
        <v>29</v>
      </c>
      <c r="B84" s="774" t="s">
        <v>1392</v>
      </c>
      <c r="C84" s="774"/>
      <c r="D84" s="774"/>
      <c r="E84" s="774"/>
      <c r="F84" s="774"/>
      <c r="G84" s="774"/>
      <c r="H84" s="774"/>
      <c r="I84" s="774"/>
      <c r="J84" s="774"/>
      <c r="K84" s="774"/>
      <c r="L84" s="774"/>
      <c r="M84" s="774"/>
      <c r="N84" s="659"/>
    </row>
    <row r="85" spans="1:15" ht="36" customHeight="1">
      <c r="A85" s="114">
        <v>30</v>
      </c>
      <c r="B85" s="708" t="s">
        <v>414</v>
      </c>
      <c r="C85" s="708"/>
      <c r="D85" s="708"/>
      <c r="E85" s="708"/>
      <c r="F85" s="708"/>
      <c r="G85" s="708"/>
      <c r="H85" s="708"/>
      <c r="I85" s="708"/>
      <c r="J85" s="708"/>
      <c r="K85" s="708"/>
      <c r="L85" s="708"/>
      <c r="M85" s="708"/>
      <c r="N85" s="700"/>
      <c r="O85"/>
    </row>
    <row r="92" ht="11.25">
      <c r="N92" s="790" t="s">
        <v>429</v>
      </c>
    </row>
    <row r="93" ht="11.25">
      <c r="L93" s="792" t="s">
        <v>427</v>
      </c>
    </row>
    <row r="109" ht="11.25">
      <c r="T109" s="2"/>
    </row>
    <row r="129" ht="11.25">
      <c r="T129" s="2"/>
    </row>
  </sheetData>
  <mergeCells count="33">
    <mergeCell ref="B85:M85"/>
    <mergeCell ref="B81:M81"/>
    <mergeCell ref="B82:M82"/>
    <mergeCell ref="B83:M83"/>
    <mergeCell ref="B84:M84"/>
    <mergeCell ref="B77:M77"/>
    <mergeCell ref="B78:M78"/>
    <mergeCell ref="B79:M79"/>
    <mergeCell ref="B80:M80"/>
    <mergeCell ref="B73:M73"/>
    <mergeCell ref="B74:M74"/>
    <mergeCell ref="B75:M75"/>
    <mergeCell ref="B76:M76"/>
    <mergeCell ref="B69:M69"/>
    <mergeCell ref="B70:M70"/>
    <mergeCell ref="B71:M71"/>
    <mergeCell ref="B72:M72"/>
    <mergeCell ref="B65:M65"/>
    <mergeCell ref="B66:M66"/>
    <mergeCell ref="B67:M67"/>
    <mergeCell ref="B68:M68"/>
    <mergeCell ref="B61:M61"/>
    <mergeCell ref="B62:M62"/>
    <mergeCell ref="B63:M63"/>
    <mergeCell ref="B64:M64"/>
    <mergeCell ref="B57:M57"/>
    <mergeCell ref="B58:M58"/>
    <mergeCell ref="B59:M59"/>
    <mergeCell ref="B60:M60"/>
    <mergeCell ref="M50:N50"/>
    <mergeCell ref="M51:N51"/>
    <mergeCell ref="B55:M55"/>
    <mergeCell ref="B56:M56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63"/>
  <sheetViews>
    <sheetView zoomScale="120" zoomScaleNormal="120" workbookViewId="0" topLeftCell="A144">
      <selection activeCell="N162" sqref="N162"/>
    </sheetView>
  </sheetViews>
  <sheetFormatPr defaultColWidth="9.140625" defaultRowHeight="12.75"/>
  <cols>
    <col min="1" max="1" width="4.57421875" style="117" customWidth="1"/>
    <col min="2" max="2" width="24.28125" style="117" customWidth="1"/>
    <col min="3" max="4" width="0" style="117" hidden="1" customWidth="1"/>
    <col min="5" max="5" width="8.57421875" style="117" customWidth="1"/>
    <col min="6" max="6" width="0" style="117" hidden="1" customWidth="1"/>
    <col min="7" max="7" width="4.140625" style="117" customWidth="1"/>
    <col min="8" max="8" width="0" style="117" hidden="1" customWidth="1"/>
    <col min="9" max="9" width="8.00390625" style="117" customWidth="1"/>
    <col min="10" max="10" width="9.421875" style="118" customWidth="1"/>
    <col min="11" max="11" width="9.7109375" style="117" customWidth="1"/>
    <col min="12" max="12" width="14.140625" style="117" customWidth="1"/>
    <col min="13" max="13" width="4.140625" style="117" customWidth="1"/>
    <col min="14" max="14" width="14.140625" style="117" customWidth="1"/>
    <col min="15" max="15" width="8.57421875" style="119" customWidth="1"/>
    <col min="16" max="16" width="13.140625" style="120" customWidth="1"/>
    <col min="17" max="17" width="15.57421875" style="120" customWidth="1"/>
    <col min="18" max="19" width="0" style="117" hidden="1" customWidth="1"/>
    <col min="20" max="20" width="0" style="121" hidden="1" customWidth="1"/>
    <col min="21" max="22" width="0" style="117" hidden="1" customWidth="1"/>
    <col min="23" max="24" width="0" style="121" hidden="1" customWidth="1"/>
    <col min="25" max="25" width="0" style="122" hidden="1" customWidth="1"/>
    <col min="26" max="27" width="0" style="117" hidden="1" customWidth="1"/>
    <col min="28" max="16384" width="12.57421875" style="117" customWidth="1"/>
  </cols>
  <sheetData>
    <row r="3" ht="11.25">
      <c r="B3" s="785" t="s">
        <v>421</v>
      </c>
    </row>
    <row r="4" ht="11.25">
      <c r="B4" s="785" t="s">
        <v>422</v>
      </c>
    </row>
    <row r="5" spans="1:256" s="121" customFormat="1" ht="37.5" customHeight="1">
      <c r="A5" s="742" t="s">
        <v>1146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Y5" s="122"/>
      <c r="IQ5" s="117"/>
      <c r="IR5" s="117"/>
      <c r="IS5" s="117"/>
      <c r="IT5" s="117"/>
      <c r="IU5" s="117"/>
      <c r="IV5" s="117"/>
    </row>
    <row r="6" spans="1:256" s="121" customFormat="1" ht="43.5" customHeight="1">
      <c r="A6" s="123" t="s">
        <v>763</v>
      </c>
      <c r="B6" s="124" t="s">
        <v>764</v>
      </c>
      <c r="C6" s="124" t="s">
        <v>1147</v>
      </c>
      <c r="D6" s="124" t="s">
        <v>1148</v>
      </c>
      <c r="E6" s="124" t="s">
        <v>1149</v>
      </c>
      <c r="F6" s="124" t="s">
        <v>1150</v>
      </c>
      <c r="G6" s="124" t="s">
        <v>1043</v>
      </c>
      <c r="H6" s="124" t="s">
        <v>1151</v>
      </c>
      <c r="I6" s="124" t="s">
        <v>1152</v>
      </c>
      <c r="J6" s="125" t="s">
        <v>1153</v>
      </c>
      <c r="K6" s="124" t="s">
        <v>1154</v>
      </c>
      <c r="L6" s="124" t="s">
        <v>773</v>
      </c>
      <c r="M6" s="124" t="s">
        <v>774</v>
      </c>
      <c r="N6" s="124" t="s">
        <v>775</v>
      </c>
      <c r="O6" s="126" t="s">
        <v>776</v>
      </c>
      <c r="P6" s="127" t="s">
        <v>777</v>
      </c>
      <c r="Q6" s="127" t="s">
        <v>778</v>
      </c>
      <c r="R6" s="121" t="s">
        <v>779</v>
      </c>
      <c r="U6" s="121" t="s">
        <v>1155</v>
      </c>
      <c r="X6" s="121" t="s">
        <v>1156</v>
      </c>
      <c r="Y6" s="122"/>
      <c r="IQ6" s="117"/>
      <c r="IR6" s="117"/>
      <c r="IS6" s="117"/>
      <c r="IT6" s="117"/>
      <c r="IU6" s="117"/>
      <c r="IV6" s="117"/>
    </row>
    <row r="7" spans="1:25" ht="15.75" customHeight="1">
      <c r="A7" s="128" t="s">
        <v>780</v>
      </c>
      <c r="B7" s="129" t="s">
        <v>1157</v>
      </c>
      <c r="C7" s="130">
        <v>7000</v>
      </c>
      <c r="D7" s="130">
        <v>2400</v>
      </c>
      <c r="E7" s="130">
        <f aca="true" t="shared" si="0" ref="E7:E38">C7+D7</f>
        <v>9400</v>
      </c>
      <c r="F7" s="131">
        <v>100</v>
      </c>
      <c r="G7" s="130" t="s">
        <v>782</v>
      </c>
      <c r="H7" s="130">
        <f aca="true" t="shared" si="1" ref="H7:H38">E7/F7</f>
        <v>94</v>
      </c>
      <c r="I7" s="131"/>
      <c r="J7" s="132"/>
      <c r="K7" s="133"/>
      <c r="L7" s="133"/>
      <c r="M7" s="134"/>
      <c r="N7" s="133"/>
      <c r="O7" s="135"/>
      <c r="P7" s="136"/>
      <c r="Q7" s="136"/>
      <c r="R7" s="117">
        <v>47</v>
      </c>
      <c r="S7" s="117">
        <f aca="true" t="shared" si="2" ref="S7:S38">R7/22*24</f>
        <v>51.272727272727266</v>
      </c>
      <c r="T7" s="121">
        <v>52</v>
      </c>
      <c r="U7" s="117">
        <v>16</v>
      </c>
      <c r="V7" s="120">
        <f aca="true" t="shared" si="3" ref="V7:V38">U7/18*24</f>
        <v>21.333333333333332</v>
      </c>
      <c r="W7" s="121">
        <v>22</v>
      </c>
      <c r="Y7" s="137">
        <f aca="true" t="shared" si="4" ref="Y7:Y38">T7+W7+X7</f>
        <v>74</v>
      </c>
    </row>
    <row r="8" spans="1:25" ht="11.25">
      <c r="A8" s="128" t="s">
        <v>783</v>
      </c>
      <c r="B8" s="129" t="s">
        <v>1158</v>
      </c>
      <c r="C8" s="130">
        <v>8000</v>
      </c>
      <c r="D8" s="130">
        <v>5500</v>
      </c>
      <c r="E8" s="130">
        <f t="shared" si="0"/>
        <v>13500</v>
      </c>
      <c r="F8" s="131">
        <v>100</v>
      </c>
      <c r="G8" s="130" t="s">
        <v>782</v>
      </c>
      <c r="H8" s="130">
        <f t="shared" si="1"/>
        <v>135</v>
      </c>
      <c r="I8" s="131"/>
      <c r="J8" s="132"/>
      <c r="K8" s="133"/>
      <c r="L8" s="133"/>
      <c r="M8" s="134"/>
      <c r="N8" s="133"/>
      <c r="O8" s="135"/>
      <c r="P8" s="136"/>
      <c r="Q8" s="136"/>
      <c r="R8" s="117">
        <v>57</v>
      </c>
      <c r="S8" s="117">
        <f t="shared" si="2"/>
        <v>62.18181818181818</v>
      </c>
      <c r="T8" s="121">
        <v>63</v>
      </c>
      <c r="U8" s="117">
        <v>33</v>
      </c>
      <c r="V8" s="120">
        <f t="shared" si="3"/>
        <v>44</v>
      </c>
      <c r="W8" s="121">
        <v>44</v>
      </c>
      <c r="Y8" s="137">
        <f t="shared" si="4"/>
        <v>107</v>
      </c>
    </row>
    <row r="9" spans="1:25" ht="11.25">
      <c r="A9" s="128" t="s">
        <v>785</v>
      </c>
      <c r="B9" s="138" t="s">
        <v>1159</v>
      </c>
      <c r="C9" s="130">
        <v>6000</v>
      </c>
      <c r="D9" s="130">
        <v>600</v>
      </c>
      <c r="E9" s="130">
        <f t="shared" si="0"/>
        <v>6600</v>
      </c>
      <c r="F9" s="131">
        <v>100</v>
      </c>
      <c r="G9" s="130" t="s">
        <v>782</v>
      </c>
      <c r="H9" s="130">
        <f t="shared" si="1"/>
        <v>66</v>
      </c>
      <c r="I9" s="131"/>
      <c r="J9" s="132"/>
      <c r="K9" s="139"/>
      <c r="L9" s="133"/>
      <c r="M9" s="134"/>
      <c r="N9" s="133"/>
      <c r="O9" s="135"/>
      <c r="P9" s="136"/>
      <c r="Q9" s="136"/>
      <c r="R9" s="117">
        <v>42</v>
      </c>
      <c r="S9" s="117">
        <f t="shared" si="2"/>
        <v>45.81818181818182</v>
      </c>
      <c r="T9" s="121">
        <v>46</v>
      </c>
      <c r="U9" s="117">
        <v>4</v>
      </c>
      <c r="V9" s="120">
        <f t="shared" si="3"/>
        <v>5.333333333333333</v>
      </c>
      <c r="W9" s="121">
        <v>6</v>
      </c>
      <c r="Y9" s="137">
        <f t="shared" si="4"/>
        <v>52</v>
      </c>
    </row>
    <row r="10" spans="1:25" ht="11.25">
      <c r="A10" s="128" t="s">
        <v>787</v>
      </c>
      <c r="B10" s="129" t="s">
        <v>1160</v>
      </c>
      <c r="C10" s="130">
        <v>13000</v>
      </c>
      <c r="D10" s="130">
        <v>7600</v>
      </c>
      <c r="E10" s="130">
        <f t="shared" si="0"/>
        <v>20600</v>
      </c>
      <c r="F10" s="131">
        <v>100</v>
      </c>
      <c r="G10" s="130" t="s">
        <v>782</v>
      </c>
      <c r="H10" s="130">
        <f t="shared" si="1"/>
        <v>206</v>
      </c>
      <c r="I10" s="131"/>
      <c r="J10" s="132"/>
      <c r="K10" s="133"/>
      <c r="L10" s="133"/>
      <c r="M10" s="134"/>
      <c r="N10" s="133"/>
      <c r="O10" s="135"/>
      <c r="P10" s="136"/>
      <c r="Q10" s="136"/>
      <c r="R10" s="117">
        <v>102</v>
      </c>
      <c r="S10" s="117">
        <f t="shared" si="2"/>
        <v>111.27272727272728</v>
      </c>
      <c r="T10" s="121">
        <v>112</v>
      </c>
      <c r="U10" s="117">
        <v>9</v>
      </c>
      <c r="V10" s="120">
        <f t="shared" si="3"/>
        <v>12</v>
      </c>
      <c r="W10" s="121">
        <v>12</v>
      </c>
      <c r="Y10" s="137">
        <f t="shared" si="4"/>
        <v>124</v>
      </c>
    </row>
    <row r="11" spans="1:25" ht="11.25">
      <c r="A11" s="128" t="s">
        <v>789</v>
      </c>
      <c r="B11" s="129" t="s">
        <v>1161</v>
      </c>
      <c r="C11" s="130">
        <v>8000</v>
      </c>
      <c r="D11" s="130">
        <v>2800</v>
      </c>
      <c r="E11" s="130">
        <f t="shared" si="0"/>
        <v>10800</v>
      </c>
      <c r="F11" s="131">
        <v>100</v>
      </c>
      <c r="G11" s="130" t="s">
        <v>782</v>
      </c>
      <c r="H11" s="130">
        <f t="shared" si="1"/>
        <v>108</v>
      </c>
      <c r="I11" s="131"/>
      <c r="J11" s="132"/>
      <c r="K11" s="133"/>
      <c r="L11" s="133"/>
      <c r="M11" s="134"/>
      <c r="N11" s="133"/>
      <c r="O11" s="135"/>
      <c r="P11" s="136"/>
      <c r="Q11" s="136"/>
      <c r="R11" s="117">
        <v>62</v>
      </c>
      <c r="S11" s="117">
        <f t="shared" si="2"/>
        <v>67.63636363636364</v>
      </c>
      <c r="T11" s="121">
        <v>68</v>
      </c>
      <c r="U11" s="117">
        <v>0</v>
      </c>
      <c r="V11" s="120">
        <f t="shared" si="3"/>
        <v>0</v>
      </c>
      <c r="W11" s="121">
        <v>0</v>
      </c>
      <c r="Y11" s="137">
        <f t="shared" si="4"/>
        <v>68</v>
      </c>
    </row>
    <row r="12" spans="1:25" ht="11.25">
      <c r="A12" s="128" t="s">
        <v>791</v>
      </c>
      <c r="B12" s="129" t="s">
        <v>1162</v>
      </c>
      <c r="C12" s="130">
        <v>8000</v>
      </c>
      <c r="D12" s="130">
        <v>5000</v>
      </c>
      <c r="E12" s="130">
        <f t="shared" si="0"/>
        <v>13000</v>
      </c>
      <c r="F12" s="131">
        <v>100</v>
      </c>
      <c r="G12" s="130" t="s">
        <v>782</v>
      </c>
      <c r="H12" s="130">
        <f t="shared" si="1"/>
        <v>130</v>
      </c>
      <c r="I12" s="131"/>
      <c r="J12" s="132"/>
      <c r="K12" s="133"/>
      <c r="L12" s="133"/>
      <c r="M12" s="134"/>
      <c r="N12" s="133"/>
      <c r="O12" s="135"/>
      <c r="P12" s="136"/>
      <c r="Q12" s="136"/>
      <c r="R12" s="117">
        <v>64</v>
      </c>
      <c r="S12" s="117">
        <f t="shared" si="2"/>
        <v>69.81818181818181</v>
      </c>
      <c r="T12" s="121">
        <v>70</v>
      </c>
      <c r="U12" s="117">
        <v>35</v>
      </c>
      <c r="V12" s="120">
        <f t="shared" si="3"/>
        <v>46.666666666666664</v>
      </c>
      <c r="W12" s="121">
        <v>47</v>
      </c>
      <c r="X12" s="121">
        <v>6</v>
      </c>
      <c r="Y12" s="137">
        <f t="shared" si="4"/>
        <v>123</v>
      </c>
    </row>
    <row r="13" spans="1:25" ht="11.25">
      <c r="A13" s="128" t="s">
        <v>794</v>
      </c>
      <c r="B13" s="129" t="s">
        <v>1163</v>
      </c>
      <c r="C13" s="130">
        <v>7000</v>
      </c>
      <c r="D13" s="130">
        <v>2000</v>
      </c>
      <c r="E13" s="130">
        <f t="shared" si="0"/>
        <v>9000</v>
      </c>
      <c r="F13" s="131">
        <v>100</v>
      </c>
      <c r="G13" s="130" t="s">
        <v>782</v>
      </c>
      <c r="H13" s="130">
        <f t="shared" si="1"/>
        <v>90</v>
      </c>
      <c r="I13" s="131"/>
      <c r="J13" s="132"/>
      <c r="K13" s="133"/>
      <c r="L13" s="133"/>
      <c r="M13" s="134"/>
      <c r="N13" s="133"/>
      <c r="O13" s="135"/>
      <c r="P13" s="136"/>
      <c r="Q13" s="136"/>
      <c r="R13" s="117">
        <v>53</v>
      </c>
      <c r="S13" s="117">
        <f t="shared" si="2"/>
        <v>57.81818181818182</v>
      </c>
      <c r="T13" s="121">
        <v>56</v>
      </c>
      <c r="U13" s="117">
        <v>17</v>
      </c>
      <c r="V13" s="120">
        <f t="shared" si="3"/>
        <v>22.666666666666664</v>
      </c>
      <c r="W13" s="121">
        <v>23</v>
      </c>
      <c r="X13" s="121">
        <v>10</v>
      </c>
      <c r="Y13" s="137">
        <f t="shared" si="4"/>
        <v>89</v>
      </c>
    </row>
    <row r="14" spans="1:25" ht="11.25">
      <c r="A14" s="128" t="s">
        <v>796</v>
      </c>
      <c r="B14" s="129" t="s">
        <v>1164</v>
      </c>
      <c r="C14" s="130">
        <v>6000</v>
      </c>
      <c r="D14" s="130">
        <v>1900</v>
      </c>
      <c r="E14" s="130">
        <f t="shared" si="0"/>
        <v>7900</v>
      </c>
      <c r="F14" s="131">
        <v>100</v>
      </c>
      <c r="G14" s="130" t="s">
        <v>782</v>
      </c>
      <c r="H14" s="130">
        <f t="shared" si="1"/>
        <v>79</v>
      </c>
      <c r="I14" s="131"/>
      <c r="J14" s="132"/>
      <c r="K14" s="133"/>
      <c r="L14" s="133"/>
      <c r="M14" s="134"/>
      <c r="N14" s="133"/>
      <c r="O14" s="135"/>
      <c r="P14" s="136"/>
      <c r="Q14" s="136"/>
      <c r="R14" s="117">
        <v>10</v>
      </c>
      <c r="S14" s="117">
        <f t="shared" si="2"/>
        <v>10.909090909090908</v>
      </c>
      <c r="T14" s="121">
        <v>11</v>
      </c>
      <c r="U14" s="117">
        <v>13</v>
      </c>
      <c r="V14" s="120">
        <f t="shared" si="3"/>
        <v>17.333333333333332</v>
      </c>
      <c r="W14" s="121">
        <v>18</v>
      </c>
      <c r="X14" s="121">
        <v>2</v>
      </c>
      <c r="Y14" s="137">
        <f t="shared" si="4"/>
        <v>31</v>
      </c>
    </row>
    <row r="15" spans="1:25" ht="11.25">
      <c r="A15" s="128" t="s">
        <v>798</v>
      </c>
      <c r="B15" s="129" t="s">
        <v>1165</v>
      </c>
      <c r="C15" s="130">
        <v>11000</v>
      </c>
      <c r="D15" s="130">
        <v>2200</v>
      </c>
      <c r="E15" s="130">
        <f t="shared" si="0"/>
        <v>13200</v>
      </c>
      <c r="F15" s="131">
        <v>100</v>
      </c>
      <c r="G15" s="130" t="s">
        <v>782</v>
      </c>
      <c r="H15" s="130">
        <f t="shared" si="1"/>
        <v>132</v>
      </c>
      <c r="I15" s="131"/>
      <c r="J15" s="132"/>
      <c r="K15" s="133"/>
      <c r="L15" s="133"/>
      <c r="M15" s="134"/>
      <c r="N15" s="133"/>
      <c r="O15" s="135"/>
      <c r="P15" s="136"/>
      <c r="Q15" s="136"/>
      <c r="R15" s="117">
        <v>20</v>
      </c>
      <c r="S15" s="117">
        <f t="shared" si="2"/>
        <v>21.818181818181817</v>
      </c>
      <c r="T15" s="121">
        <v>22</v>
      </c>
      <c r="U15" s="117">
        <v>12</v>
      </c>
      <c r="V15" s="120">
        <f t="shared" si="3"/>
        <v>16</v>
      </c>
      <c r="W15" s="121">
        <v>16</v>
      </c>
      <c r="Y15" s="137">
        <f t="shared" si="4"/>
        <v>38</v>
      </c>
    </row>
    <row r="16" spans="1:27" ht="11.25">
      <c r="A16" s="128" t="s">
        <v>800</v>
      </c>
      <c r="B16" s="129" t="s">
        <v>1166</v>
      </c>
      <c r="C16" s="130">
        <v>12000</v>
      </c>
      <c r="D16" s="130">
        <v>2500</v>
      </c>
      <c r="E16" s="130">
        <f t="shared" si="0"/>
        <v>14500</v>
      </c>
      <c r="F16" s="131">
        <v>100</v>
      </c>
      <c r="G16" s="130" t="s">
        <v>782</v>
      </c>
      <c r="H16" s="130">
        <f t="shared" si="1"/>
        <v>145</v>
      </c>
      <c r="I16" s="131"/>
      <c r="J16" s="132"/>
      <c r="K16" s="133"/>
      <c r="L16" s="133"/>
      <c r="M16" s="134"/>
      <c r="N16" s="133"/>
      <c r="O16" s="135"/>
      <c r="P16" s="136"/>
      <c r="Q16" s="136"/>
      <c r="R16" s="117">
        <v>85</v>
      </c>
      <c r="S16" s="117">
        <f t="shared" si="2"/>
        <v>92.72727272727273</v>
      </c>
      <c r="T16" s="121">
        <v>93</v>
      </c>
      <c r="U16" s="117">
        <v>19</v>
      </c>
      <c r="V16" s="120">
        <f t="shared" si="3"/>
        <v>25.333333333333336</v>
      </c>
      <c r="W16" s="121">
        <v>26</v>
      </c>
      <c r="Y16" s="137">
        <f t="shared" si="4"/>
        <v>119</v>
      </c>
      <c r="AA16" s="120"/>
    </row>
    <row r="17" spans="1:25" ht="11.25">
      <c r="A17" s="128" t="s">
        <v>802</v>
      </c>
      <c r="B17" s="129" t="s">
        <v>1167</v>
      </c>
      <c r="C17" s="130">
        <v>2400</v>
      </c>
      <c r="D17" s="130">
        <v>2400</v>
      </c>
      <c r="E17" s="130">
        <f t="shared" si="0"/>
        <v>4800</v>
      </c>
      <c r="F17" s="131">
        <v>100</v>
      </c>
      <c r="G17" s="130" t="s">
        <v>782</v>
      </c>
      <c r="H17" s="130">
        <f t="shared" si="1"/>
        <v>48</v>
      </c>
      <c r="I17" s="131"/>
      <c r="J17" s="132"/>
      <c r="K17" s="133"/>
      <c r="L17" s="133"/>
      <c r="M17" s="134"/>
      <c r="N17" s="133"/>
      <c r="O17" s="135"/>
      <c r="P17" s="136"/>
      <c r="Q17" s="136"/>
      <c r="R17" s="117">
        <v>20</v>
      </c>
      <c r="S17" s="117">
        <f t="shared" si="2"/>
        <v>21.818181818181817</v>
      </c>
      <c r="T17" s="121">
        <v>22</v>
      </c>
      <c r="U17" s="117">
        <v>19</v>
      </c>
      <c r="V17" s="120">
        <f t="shared" si="3"/>
        <v>25.333333333333336</v>
      </c>
      <c r="W17" s="121">
        <v>26</v>
      </c>
      <c r="X17" s="121">
        <v>5</v>
      </c>
      <c r="Y17" s="137">
        <f t="shared" si="4"/>
        <v>53</v>
      </c>
    </row>
    <row r="18" spans="1:25" ht="11.25">
      <c r="A18" s="128" t="s">
        <v>804</v>
      </c>
      <c r="B18" s="129" t="s">
        <v>1168</v>
      </c>
      <c r="C18" s="130">
        <v>2400</v>
      </c>
      <c r="D18" s="130">
        <v>2400</v>
      </c>
      <c r="E18" s="130">
        <f t="shared" si="0"/>
        <v>4800</v>
      </c>
      <c r="F18" s="131">
        <v>100</v>
      </c>
      <c r="G18" s="130" t="s">
        <v>782</v>
      </c>
      <c r="H18" s="130">
        <f t="shared" si="1"/>
        <v>48</v>
      </c>
      <c r="I18" s="131"/>
      <c r="J18" s="132"/>
      <c r="K18" s="133"/>
      <c r="L18" s="133"/>
      <c r="M18" s="134"/>
      <c r="N18" s="133"/>
      <c r="O18" s="135"/>
      <c r="P18" s="136"/>
      <c r="Q18" s="136"/>
      <c r="R18" s="117">
        <v>16</v>
      </c>
      <c r="S18" s="117">
        <f t="shared" si="2"/>
        <v>17.454545454545453</v>
      </c>
      <c r="T18" s="121">
        <v>18</v>
      </c>
      <c r="U18" s="117">
        <v>20</v>
      </c>
      <c r="V18" s="120">
        <f t="shared" si="3"/>
        <v>26.666666666666668</v>
      </c>
      <c r="W18" s="121">
        <v>27</v>
      </c>
      <c r="X18" s="121">
        <v>2</v>
      </c>
      <c r="Y18" s="137">
        <f t="shared" si="4"/>
        <v>47</v>
      </c>
    </row>
    <row r="19" spans="1:25" ht="11.25">
      <c r="A19" s="128" t="s">
        <v>806</v>
      </c>
      <c r="B19" s="138" t="s">
        <v>1169</v>
      </c>
      <c r="C19" s="130">
        <v>200</v>
      </c>
      <c r="D19" s="130">
        <v>4000</v>
      </c>
      <c r="E19" s="130">
        <f t="shared" si="0"/>
        <v>4200</v>
      </c>
      <c r="F19" s="131">
        <v>100</v>
      </c>
      <c r="G19" s="130" t="s">
        <v>782</v>
      </c>
      <c r="H19" s="130">
        <f t="shared" si="1"/>
        <v>42</v>
      </c>
      <c r="I19" s="131"/>
      <c r="J19" s="132"/>
      <c r="K19" s="133"/>
      <c r="L19" s="133"/>
      <c r="M19" s="134"/>
      <c r="N19" s="133"/>
      <c r="O19" s="140"/>
      <c r="P19" s="136"/>
      <c r="Q19" s="136"/>
      <c r="R19" s="117">
        <v>0</v>
      </c>
      <c r="S19" s="117">
        <f t="shared" si="2"/>
        <v>0</v>
      </c>
      <c r="T19" s="121">
        <v>0</v>
      </c>
      <c r="U19" s="117">
        <v>36</v>
      </c>
      <c r="V19" s="120">
        <f t="shared" si="3"/>
        <v>48</v>
      </c>
      <c r="W19" s="121">
        <v>48</v>
      </c>
      <c r="X19" s="121">
        <v>6</v>
      </c>
      <c r="Y19" s="137">
        <f t="shared" si="4"/>
        <v>54</v>
      </c>
    </row>
    <row r="20" spans="1:25" ht="11.25">
      <c r="A20" s="128" t="s">
        <v>808</v>
      </c>
      <c r="B20" s="129" t="s">
        <v>1170</v>
      </c>
      <c r="C20" s="130">
        <v>13000</v>
      </c>
      <c r="D20" s="130">
        <v>6500</v>
      </c>
      <c r="E20" s="130">
        <f t="shared" si="0"/>
        <v>19500</v>
      </c>
      <c r="F20" s="131">
        <v>100</v>
      </c>
      <c r="G20" s="130" t="s">
        <v>782</v>
      </c>
      <c r="H20" s="130">
        <f t="shared" si="1"/>
        <v>195</v>
      </c>
      <c r="I20" s="131"/>
      <c r="J20" s="132"/>
      <c r="K20" s="133"/>
      <c r="L20" s="133"/>
      <c r="M20" s="134"/>
      <c r="N20" s="133"/>
      <c r="O20" s="140"/>
      <c r="P20" s="136"/>
      <c r="Q20" s="136"/>
      <c r="R20" s="117">
        <v>92</v>
      </c>
      <c r="S20" s="117">
        <f t="shared" si="2"/>
        <v>100.36363636363636</v>
      </c>
      <c r="T20" s="121">
        <v>101</v>
      </c>
      <c r="U20" s="117">
        <v>11</v>
      </c>
      <c r="V20" s="120">
        <f t="shared" si="3"/>
        <v>14.666666666666668</v>
      </c>
      <c r="W20" s="121">
        <v>15</v>
      </c>
      <c r="Y20" s="137">
        <f t="shared" si="4"/>
        <v>116</v>
      </c>
    </row>
    <row r="21" spans="1:25" ht="11.25">
      <c r="A21" s="128" t="s">
        <v>810</v>
      </c>
      <c r="B21" s="129" t="s">
        <v>1171</v>
      </c>
      <c r="C21" s="130">
        <v>11000</v>
      </c>
      <c r="D21" s="130">
        <v>14000</v>
      </c>
      <c r="E21" s="130">
        <f t="shared" si="0"/>
        <v>25000</v>
      </c>
      <c r="F21" s="131">
        <v>100</v>
      </c>
      <c r="G21" s="130" t="s">
        <v>782</v>
      </c>
      <c r="H21" s="130">
        <f t="shared" si="1"/>
        <v>250</v>
      </c>
      <c r="I21" s="131"/>
      <c r="J21" s="132"/>
      <c r="K21" s="133"/>
      <c r="L21" s="133"/>
      <c r="M21" s="134"/>
      <c r="N21" s="133"/>
      <c r="O21" s="140"/>
      <c r="P21" s="136"/>
      <c r="Q21" s="136"/>
      <c r="R21" s="117">
        <v>81</v>
      </c>
      <c r="S21" s="117">
        <f t="shared" si="2"/>
        <v>88.36363636363636</v>
      </c>
      <c r="T21" s="121">
        <v>89</v>
      </c>
      <c r="U21" s="117">
        <v>18</v>
      </c>
      <c r="V21" s="120">
        <f t="shared" si="3"/>
        <v>24</v>
      </c>
      <c r="W21" s="121">
        <v>24</v>
      </c>
      <c r="Y21" s="137">
        <f t="shared" si="4"/>
        <v>113</v>
      </c>
    </row>
    <row r="22" spans="1:25" ht="11.25">
      <c r="A22" s="128" t="s">
        <v>812</v>
      </c>
      <c r="B22" s="129" t="s">
        <v>1172</v>
      </c>
      <c r="C22" s="130">
        <v>200</v>
      </c>
      <c r="D22" s="130">
        <v>3000</v>
      </c>
      <c r="E22" s="130">
        <f t="shared" si="0"/>
        <v>3200</v>
      </c>
      <c r="F22" s="131">
        <v>100</v>
      </c>
      <c r="G22" s="130" t="s">
        <v>782</v>
      </c>
      <c r="H22" s="130">
        <f t="shared" si="1"/>
        <v>32</v>
      </c>
      <c r="I22" s="131"/>
      <c r="J22" s="132"/>
      <c r="K22" s="133"/>
      <c r="L22" s="139"/>
      <c r="M22" s="134"/>
      <c r="N22" s="133"/>
      <c r="O22" s="140"/>
      <c r="P22" s="136"/>
      <c r="Q22" s="136"/>
      <c r="S22" s="117">
        <f t="shared" si="2"/>
        <v>0</v>
      </c>
      <c r="T22" s="121">
        <v>0</v>
      </c>
      <c r="U22" s="117">
        <v>6</v>
      </c>
      <c r="V22" s="120">
        <f t="shared" si="3"/>
        <v>8</v>
      </c>
      <c r="W22" s="121">
        <v>8</v>
      </c>
      <c r="Y22" s="137">
        <f t="shared" si="4"/>
        <v>8</v>
      </c>
    </row>
    <row r="23" spans="1:25" ht="11.25">
      <c r="A23" s="128" t="s">
        <v>814</v>
      </c>
      <c r="B23" s="129" t="s">
        <v>1173</v>
      </c>
      <c r="C23" s="130">
        <v>200</v>
      </c>
      <c r="D23" s="130">
        <v>8200</v>
      </c>
      <c r="E23" s="130">
        <f t="shared" si="0"/>
        <v>8400</v>
      </c>
      <c r="F23" s="131">
        <v>100</v>
      </c>
      <c r="G23" s="130" t="s">
        <v>782</v>
      </c>
      <c r="H23" s="130">
        <f t="shared" si="1"/>
        <v>84</v>
      </c>
      <c r="I23" s="131"/>
      <c r="J23" s="132"/>
      <c r="K23" s="133"/>
      <c r="L23" s="139"/>
      <c r="M23" s="134"/>
      <c r="N23" s="133"/>
      <c r="O23" s="140"/>
      <c r="P23" s="136"/>
      <c r="Q23" s="136"/>
      <c r="S23" s="117">
        <f t="shared" si="2"/>
        <v>0</v>
      </c>
      <c r="T23" s="121">
        <v>0</v>
      </c>
      <c r="U23" s="117">
        <v>10</v>
      </c>
      <c r="V23" s="120">
        <f t="shared" si="3"/>
        <v>13.333333333333334</v>
      </c>
      <c r="W23" s="121">
        <v>14</v>
      </c>
      <c r="Y23" s="137">
        <f t="shared" si="4"/>
        <v>14</v>
      </c>
    </row>
    <row r="24" spans="1:25" ht="11.25">
      <c r="A24" s="128" t="s">
        <v>816</v>
      </c>
      <c r="B24" s="129" t="s">
        <v>1174</v>
      </c>
      <c r="C24" s="130">
        <v>550</v>
      </c>
      <c r="D24" s="130">
        <v>1500</v>
      </c>
      <c r="E24" s="130">
        <f t="shared" si="0"/>
        <v>2050</v>
      </c>
      <c r="F24" s="131">
        <v>100</v>
      </c>
      <c r="G24" s="130" t="s">
        <v>782</v>
      </c>
      <c r="H24" s="130">
        <f t="shared" si="1"/>
        <v>20.5</v>
      </c>
      <c r="I24" s="131"/>
      <c r="J24" s="132"/>
      <c r="K24" s="133"/>
      <c r="L24" s="133"/>
      <c r="M24" s="134"/>
      <c r="N24" s="133"/>
      <c r="O24" s="140"/>
      <c r="P24" s="136"/>
      <c r="Q24" s="136"/>
      <c r="R24" s="117">
        <v>5</v>
      </c>
      <c r="S24" s="117">
        <f t="shared" si="2"/>
        <v>5.454545454545454</v>
      </c>
      <c r="T24" s="121">
        <v>6</v>
      </c>
      <c r="U24" s="117">
        <v>6</v>
      </c>
      <c r="V24" s="120">
        <f t="shared" si="3"/>
        <v>8</v>
      </c>
      <c r="W24" s="121">
        <v>8</v>
      </c>
      <c r="X24" s="121">
        <v>2</v>
      </c>
      <c r="Y24" s="137">
        <f t="shared" si="4"/>
        <v>16</v>
      </c>
    </row>
    <row r="25" spans="1:25" ht="11.25">
      <c r="A25" s="128" t="s">
        <v>818</v>
      </c>
      <c r="B25" s="129" t="s">
        <v>1175</v>
      </c>
      <c r="C25" s="130">
        <v>550</v>
      </c>
      <c r="D25" s="130">
        <v>2000</v>
      </c>
      <c r="E25" s="130">
        <f t="shared" si="0"/>
        <v>2550</v>
      </c>
      <c r="F25" s="131">
        <v>100</v>
      </c>
      <c r="G25" s="130" t="s">
        <v>782</v>
      </c>
      <c r="H25" s="130">
        <f t="shared" si="1"/>
        <v>25.5</v>
      </c>
      <c r="I25" s="131"/>
      <c r="J25" s="132"/>
      <c r="K25" s="133"/>
      <c r="L25" s="133"/>
      <c r="M25" s="134"/>
      <c r="N25" s="133"/>
      <c r="O25" s="140"/>
      <c r="P25" s="136"/>
      <c r="Q25" s="136"/>
      <c r="R25" s="117">
        <v>5</v>
      </c>
      <c r="S25" s="117">
        <f t="shared" si="2"/>
        <v>5.454545454545454</v>
      </c>
      <c r="T25" s="121">
        <v>6</v>
      </c>
      <c r="U25" s="117">
        <v>8</v>
      </c>
      <c r="V25" s="120">
        <f t="shared" si="3"/>
        <v>10.666666666666666</v>
      </c>
      <c r="W25" s="121">
        <v>11</v>
      </c>
      <c r="X25" s="121">
        <v>2</v>
      </c>
      <c r="Y25" s="137">
        <f t="shared" si="4"/>
        <v>19</v>
      </c>
    </row>
    <row r="26" spans="1:25" ht="11.25">
      <c r="A26" s="128" t="s">
        <v>820</v>
      </c>
      <c r="B26" s="129" t="s">
        <v>1176</v>
      </c>
      <c r="C26" s="130">
        <v>8000</v>
      </c>
      <c r="D26" s="130">
        <v>5000</v>
      </c>
      <c r="E26" s="130">
        <f t="shared" si="0"/>
        <v>13000</v>
      </c>
      <c r="F26" s="131">
        <v>100</v>
      </c>
      <c r="G26" s="130" t="s">
        <v>782</v>
      </c>
      <c r="H26" s="130">
        <f t="shared" si="1"/>
        <v>130</v>
      </c>
      <c r="I26" s="131"/>
      <c r="J26" s="132"/>
      <c r="K26" s="133"/>
      <c r="L26" s="133"/>
      <c r="M26" s="134"/>
      <c r="N26" s="133"/>
      <c r="O26" s="140"/>
      <c r="P26" s="136"/>
      <c r="Q26" s="136"/>
      <c r="R26" s="117">
        <v>64</v>
      </c>
      <c r="S26" s="117">
        <f t="shared" si="2"/>
        <v>69.81818181818181</v>
      </c>
      <c r="T26" s="121">
        <v>70</v>
      </c>
      <c r="U26" s="117">
        <v>28</v>
      </c>
      <c r="V26" s="120">
        <f t="shared" si="3"/>
        <v>37.333333333333336</v>
      </c>
      <c r="W26" s="121">
        <v>38</v>
      </c>
      <c r="X26" s="121">
        <v>15</v>
      </c>
      <c r="Y26" s="137">
        <f t="shared" si="4"/>
        <v>123</v>
      </c>
    </row>
    <row r="27" spans="1:25" ht="11.25">
      <c r="A27" s="128" t="s">
        <v>822</v>
      </c>
      <c r="B27" s="129" t="s">
        <v>1177</v>
      </c>
      <c r="C27" s="130">
        <v>1300</v>
      </c>
      <c r="D27" s="130">
        <v>1700</v>
      </c>
      <c r="E27" s="130">
        <f t="shared" si="0"/>
        <v>3000</v>
      </c>
      <c r="F27" s="131">
        <v>100</v>
      </c>
      <c r="G27" s="130" t="s">
        <v>782</v>
      </c>
      <c r="H27" s="130">
        <f t="shared" si="1"/>
        <v>30</v>
      </c>
      <c r="I27" s="131"/>
      <c r="J27" s="132"/>
      <c r="K27" s="133"/>
      <c r="L27" s="133"/>
      <c r="M27" s="134"/>
      <c r="N27" s="133"/>
      <c r="O27" s="140"/>
      <c r="P27" s="136"/>
      <c r="Q27" s="136"/>
      <c r="R27" s="117">
        <v>10</v>
      </c>
      <c r="S27" s="117">
        <f t="shared" si="2"/>
        <v>10.909090909090908</v>
      </c>
      <c r="T27" s="121">
        <v>11</v>
      </c>
      <c r="U27" s="117">
        <v>12</v>
      </c>
      <c r="V27" s="120">
        <f t="shared" si="3"/>
        <v>16</v>
      </c>
      <c r="W27" s="121">
        <v>16</v>
      </c>
      <c r="X27" s="121">
        <v>3</v>
      </c>
      <c r="Y27" s="137">
        <f t="shared" si="4"/>
        <v>30</v>
      </c>
    </row>
    <row r="28" spans="1:25" ht="11.25">
      <c r="A28" s="128" t="s">
        <v>824</v>
      </c>
      <c r="B28" s="129" t="s">
        <v>1178</v>
      </c>
      <c r="C28" s="130">
        <v>800</v>
      </c>
      <c r="D28" s="130">
        <v>1900</v>
      </c>
      <c r="E28" s="130">
        <f t="shared" si="0"/>
        <v>2700</v>
      </c>
      <c r="F28" s="131">
        <v>100</v>
      </c>
      <c r="G28" s="130" t="s">
        <v>782</v>
      </c>
      <c r="H28" s="130">
        <f t="shared" si="1"/>
        <v>27</v>
      </c>
      <c r="I28" s="131"/>
      <c r="J28" s="132"/>
      <c r="K28" s="133"/>
      <c r="L28" s="133"/>
      <c r="M28" s="134"/>
      <c r="N28" s="133"/>
      <c r="O28" s="140"/>
      <c r="P28" s="136"/>
      <c r="Q28" s="136"/>
      <c r="R28" s="117">
        <v>9</v>
      </c>
      <c r="S28" s="117">
        <f t="shared" si="2"/>
        <v>9.818181818181818</v>
      </c>
      <c r="T28" s="121">
        <v>10</v>
      </c>
      <c r="U28" s="117">
        <v>4</v>
      </c>
      <c r="V28" s="120">
        <f t="shared" si="3"/>
        <v>5.333333333333333</v>
      </c>
      <c r="W28" s="121">
        <v>6</v>
      </c>
      <c r="X28" s="121">
        <v>3</v>
      </c>
      <c r="Y28" s="137">
        <f t="shared" si="4"/>
        <v>19</v>
      </c>
    </row>
    <row r="29" spans="1:25" ht="11.25">
      <c r="A29" s="128" t="s">
        <v>826</v>
      </c>
      <c r="B29" s="129" t="s">
        <v>1179</v>
      </c>
      <c r="C29" s="130">
        <v>13500</v>
      </c>
      <c r="D29" s="130">
        <v>6000</v>
      </c>
      <c r="E29" s="130">
        <f t="shared" si="0"/>
        <v>19500</v>
      </c>
      <c r="F29" s="131">
        <v>100</v>
      </c>
      <c r="G29" s="130" t="s">
        <v>782</v>
      </c>
      <c r="H29" s="130">
        <f t="shared" si="1"/>
        <v>195</v>
      </c>
      <c r="I29" s="131"/>
      <c r="J29" s="141"/>
      <c r="K29" s="133"/>
      <c r="L29" s="133"/>
      <c r="M29" s="134"/>
      <c r="N29" s="133"/>
      <c r="O29" s="140"/>
      <c r="P29" s="136"/>
      <c r="Q29" s="136"/>
      <c r="R29" s="117">
        <v>101</v>
      </c>
      <c r="S29" s="117">
        <f t="shared" si="2"/>
        <v>110.18181818181819</v>
      </c>
      <c r="T29" s="121">
        <v>111</v>
      </c>
      <c r="U29" s="117">
        <v>44</v>
      </c>
      <c r="V29" s="120">
        <f t="shared" si="3"/>
        <v>58.66666666666667</v>
      </c>
      <c r="W29" s="121">
        <v>59</v>
      </c>
      <c r="X29" s="121">
        <v>20</v>
      </c>
      <c r="Y29" s="137">
        <f t="shared" si="4"/>
        <v>190</v>
      </c>
    </row>
    <row r="30" spans="1:25" ht="11.25">
      <c r="A30" s="128" t="s">
        <v>828</v>
      </c>
      <c r="B30" s="129" t="s">
        <v>1180</v>
      </c>
      <c r="C30" s="130">
        <v>0</v>
      </c>
      <c r="D30" s="130">
        <v>400</v>
      </c>
      <c r="E30" s="130">
        <f t="shared" si="0"/>
        <v>400</v>
      </c>
      <c r="F30" s="131">
        <v>100</v>
      </c>
      <c r="G30" s="130" t="s">
        <v>782</v>
      </c>
      <c r="H30" s="130">
        <f t="shared" si="1"/>
        <v>4</v>
      </c>
      <c r="I30" s="131"/>
      <c r="J30" s="132"/>
      <c r="K30" s="133"/>
      <c r="L30" s="133"/>
      <c r="M30" s="134"/>
      <c r="N30" s="133"/>
      <c r="O30" s="140"/>
      <c r="P30" s="136"/>
      <c r="Q30" s="136"/>
      <c r="S30" s="117">
        <f t="shared" si="2"/>
        <v>0</v>
      </c>
      <c r="T30" s="121">
        <v>0</v>
      </c>
      <c r="V30" s="120">
        <f t="shared" si="3"/>
        <v>0</v>
      </c>
      <c r="W30" s="121">
        <v>0</v>
      </c>
      <c r="Y30" s="137">
        <f t="shared" si="4"/>
        <v>0</v>
      </c>
    </row>
    <row r="31" spans="1:25" ht="11.25">
      <c r="A31" s="128" t="s">
        <v>830</v>
      </c>
      <c r="B31" s="129" t="s">
        <v>1181</v>
      </c>
      <c r="C31" s="130">
        <v>14000</v>
      </c>
      <c r="D31" s="130">
        <v>7000</v>
      </c>
      <c r="E31" s="130">
        <f t="shared" si="0"/>
        <v>21000</v>
      </c>
      <c r="F31" s="131">
        <v>100</v>
      </c>
      <c r="G31" s="130" t="s">
        <v>782</v>
      </c>
      <c r="H31" s="130">
        <f t="shared" si="1"/>
        <v>210</v>
      </c>
      <c r="I31" s="131"/>
      <c r="J31" s="132"/>
      <c r="K31" s="133"/>
      <c r="L31" s="133"/>
      <c r="M31" s="134"/>
      <c r="N31" s="133"/>
      <c r="O31" s="140"/>
      <c r="P31" s="136"/>
      <c r="Q31" s="136"/>
      <c r="R31" s="117">
        <v>105</v>
      </c>
      <c r="S31" s="117">
        <f t="shared" si="2"/>
        <v>114.54545454545453</v>
      </c>
      <c r="T31" s="121">
        <v>115</v>
      </c>
      <c r="U31" s="117">
        <v>46</v>
      </c>
      <c r="V31" s="120">
        <f t="shared" si="3"/>
        <v>61.33333333333333</v>
      </c>
      <c r="W31" s="121">
        <v>62</v>
      </c>
      <c r="X31" s="121">
        <v>18</v>
      </c>
      <c r="Y31" s="137">
        <f t="shared" si="4"/>
        <v>195</v>
      </c>
    </row>
    <row r="32" spans="1:25" ht="11.25">
      <c r="A32" s="128" t="s">
        <v>832</v>
      </c>
      <c r="B32" s="138" t="s">
        <v>1182</v>
      </c>
      <c r="C32" s="130">
        <v>8800</v>
      </c>
      <c r="D32" s="130">
        <v>4000</v>
      </c>
      <c r="E32" s="130">
        <f t="shared" si="0"/>
        <v>12800</v>
      </c>
      <c r="F32" s="131">
        <v>100</v>
      </c>
      <c r="G32" s="130" t="s">
        <v>782</v>
      </c>
      <c r="H32" s="130">
        <f t="shared" si="1"/>
        <v>128</v>
      </c>
      <c r="I32" s="131"/>
      <c r="J32" s="132"/>
      <c r="K32" s="133"/>
      <c r="L32" s="133"/>
      <c r="M32" s="134"/>
      <c r="N32" s="133"/>
      <c r="O32" s="140"/>
      <c r="P32" s="136"/>
      <c r="Q32" s="136"/>
      <c r="R32" s="117">
        <v>65</v>
      </c>
      <c r="S32" s="117">
        <f t="shared" si="2"/>
        <v>70.9090909090909</v>
      </c>
      <c r="T32" s="121">
        <v>71</v>
      </c>
      <c r="U32" s="117">
        <v>30</v>
      </c>
      <c r="V32" s="120">
        <f t="shared" si="3"/>
        <v>40</v>
      </c>
      <c r="W32" s="121">
        <v>40</v>
      </c>
      <c r="X32" s="121">
        <v>10</v>
      </c>
      <c r="Y32" s="137">
        <f t="shared" si="4"/>
        <v>121</v>
      </c>
    </row>
    <row r="33" spans="1:25" ht="11.25">
      <c r="A33" s="128" t="s">
        <v>834</v>
      </c>
      <c r="B33" s="129" t="s">
        <v>1183</v>
      </c>
      <c r="C33" s="130">
        <v>1100</v>
      </c>
      <c r="D33" s="130">
        <v>1900</v>
      </c>
      <c r="E33" s="130">
        <f t="shared" si="0"/>
        <v>3000</v>
      </c>
      <c r="F33" s="131">
        <v>100</v>
      </c>
      <c r="G33" s="130" t="s">
        <v>782</v>
      </c>
      <c r="H33" s="130">
        <f t="shared" si="1"/>
        <v>30</v>
      </c>
      <c r="I33" s="131"/>
      <c r="J33" s="132"/>
      <c r="K33" s="133"/>
      <c r="L33" s="133"/>
      <c r="M33" s="134"/>
      <c r="N33" s="133"/>
      <c r="O33" s="140"/>
      <c r="P33" s="136"/>
      <c r="Q33" s="136"/>
      <c r="R33" s="117">
        <v>8</v>
      </c>
      <c r="S33" s="117">
        <f t="shared" si="2"/>
        <v>8.727272727272727</v>
      </c>
      <c r="T33" s="121">
        <v>9</v>
      </c>
      <c r="U33" s="117">
        <v>1</v>
      </c>
      <c r="V33" s="120">
        <f t="shared" si="3"/>
        <v>1.3333333333333333</v>
      </c>
      <c r="W33" s="121">
        <v>2</v>
      </c>
      <c r="X33" s="121">
        <v>3</v>
      </c>
      <c r="Y33" s="137">
        <f t="shared" si="4"/>
        <v>14</v>
      </c>
    </row>
    <row r="34" spans="1:25" ht="11.25">
      <c r="A34" s="128" t="s">
        <v>836</v>
      </c>
      <c r="B34" s="138" t="s">
        <v>1184</v>
      </c>
      <c r="C34" s="130">
        <v>500</v>
      </c>
      <c r="D34" s="130">
        <v>1700</v>
      </c>
      <c r="E34" s="130">
        <f t="shared" si="0"/>
        <v>2200</v>
      </c>
      <c r="F34" s="131">
        <v>100</v>
      </c>
      <c r="G34" s="130" t="s">
        <v>782</v>
      </c>
      <c r="H34" s="130">
        <f t="shared" si="1"/>
        <v>22</v>
      </c>
      <c r="I34" s="131"/>
      <c r="J34" s="132"/>
      <c r="K34" s="133"/>
      <c r="L34" s="133"/>
      <c r="M34" s="134"/>
      <c r="N34" s="133"/>
      <c r="O34" s="140"/>
      <c r="P34" s="136"/>
      <c r="Q34" s="136"/>
      <c r="R34" s="117">
        <v>16</v>
      </c>
      <c r="S34" s="117">
        <f t="shared" si="2"/>
        <v>17.454545454545453</v>
      </c>
      <c r="T34" s="121">
        <v>18</v>
      </c>
      <c r="U34" s="117">
        <v>15</v>
      </c>
      <c r="V34" s="120">
        <f t="shared" si="3"/>
        <v>20</v>
      </c>
      <c r="W34" s="121">
        <v>20</v>
      </c>
      <c r="Y34" s="137">
        <f t="shared" si="4"/>
        <v>38</v>
      </c>
    </row>
    <row r="35" spans="1:25" ht="11.25">
      <c r="A35" s="128" t="s">
        <v>838</v>
      </c>
      <c r="B35" s="138" t="s">
        <v>1185</v>
      </c>
      <c r="C35" s="130">
        <v>500</v>
      </c>
      <c r="D35" s="130">
        <v>2800</v>
      </c>
      <c r="E35" s="130">
        <f t="shared" si="0"/>
        <v>3300</v>
      </c>
      <c r="F35" s="131">
        <v>100</v>
      </c>
      <c r="G35" s="130" t="s">
        <v>782</v>
      </c>
      <c r="H35" s="130">
        <f t="shared" si="1"/>
        <v>33</v>
      </c>
      <c r="I35" s="131"/>
      <c r="J35" s="132"/>
      <c r="K35" s="133"/>
      <c r="L35" s="133"/>
      <c r="M35" s="134"/>
      <c r="N35" s="133"/>
      <c r="O35" s="140"/>
      <c r="P35" s="136"/>
      <c r="Q35" s="136"/>
      <c r="R35" s="117">
        <v>84</v>
      </c>
      <c r="S35" s="117">
        <f t="shared" si="2"/>
        <v>91.63636363636364</v>
      </c>
      <c r="T35" s="121">
        <v>92</v>
      </c>
      <c r="U35" s="117">
        <v>20</v>
      </c>
      <c r="V35" s="120">
        <f t="shared" si="3"/>
        <v>26.666666666666668</v>
      </c>
      <c r="W35" s="121">
        <v>27</v>
      </c>
      <c r="Y35" s="137">
        <f t="shared" si="4"/>
        <v>119</v>
      </c>
    </row>
    <row r="36" spans="1:25" ht="11.25">
      <c r="A36" s="128" t="s">
        <v>840</v>
      </c>
      <c r="B36" s="138" t="s">
        <v>1186</v>
      </c>
      <c r="C36" s="130">
        <v>300</v>
      </c>
      <c r="D36" s="130">
        <v>800</v>
      </c>
      <c r="E36" s="130">
        <f t="shared" si="0"/>
        <v>1100</v>
      </c>
      <c r="F36" s="131">
        <v>100</v>
      </c>
      <c r="G36" s="130" t="s">
        <v>782</v>
      </c>
      <c r="H36" s="130">
        <f t="shared" si="1"/>
        <v>11</v>
      </c>
      <c r="I36" s="131"/>
      <c r="J36" s="132"/>
      <c r="K36" s="133"/>
      <c r="L36" s="133"/>
      <c r="M36" s="134"/>
      <c r="N36" s="133"/>
      <c r="O36" s="140"/>
      <c r="P36" s="136"/>
      <c r="Q36" s="136"/>
      <c r="R36" s="117">
        <v>11</v>
      </c>
      <c r="S36" s="117">
        <f t="shared" si="2"/>
        <v>12</v>
      </c>
      <c r="T36" s="121">
        <v>12</v>
      </c>
      <c r="U36" s="117">
        <v>6</v>
      </c>
      <c r="V36" s="120">
        <f t="shared" si="3"/>
        <v>8</v>
      </c>
      <c r="W36" s="121">
        <v>8</v>
      </c>
      <c r="Y36" s="137">
        <f t="shared" si="4"/>
        <v>20</v>
      </c>
    </row>
    <row r="37" spans="1:25" ht="11.25">
      <c r="A37" s="128" t="s">
        <v>842</v>
      </c>
      <c r="B37" s="138" t="s">
        <v>1187</v>
      </c>
      <c r="C37" s="130">
        <v>200</v>
      </c>
      <c r="D37" s="130">
        <v>0</v>
      </c>
      <c r="E37" s="130">
        <f t="shared" si="0"/>
        <v>200</v>
      </c>
      <c r="F37" s="131">
        <v>100</v>
      </c>
      <c r="G37" s="130" t="s">
        <v>782</v>
      </c>
      <c r="H37" s="130">
        <f t="shared" si="1"/>
        <v>2</v>
      </c>
      <c r="I37" s="131"/>
      <c r="J37" s="132"/>
      <c r="K37" s="133"/>
      <c r="L37" s="133"/>
      <c r="M37" s="134"/>
      <c r="N37" s="133"/>
      <c r="O37" s="140"/>
      <c r="P37" s="136"/>
      <c r="Q37" s="136"/>
      <c r="R37" s="117">
        <v>4</v>
      </c>
      <c r="S37" s="117">
        <f t="shared" si="2"/>
        <v>4.363636363636363</v>
      </c>
      <c r="T37" s="121">
        <v>5</v>
      </c>
      <c r="U37" s="117">
        <v>0</v>
      </c>
      <c r="V37" s="120">
        <f t="shared" si="3"/>
        <v>0</v>
      </c>
      <c r="W37" s="121">
        <v>0</v>
      </c>
      <c r="Y37" s="137">
        <f t="shared" si="4"/>
        <v>5</v>
      </c>
    </row>
    <row r="38" spans="1:25" ht="11.25">
      <c r="A38" s="128" t="s">
        <v>849</v>
      </c>
      <c r="B38" s="129" t="s">
        <v>1188</v>
      </c>
      <c r="C38" s="130">
        <v>1200</v>
      </c>
      <c r="D38" s="130">
        <v>2000</v>
      </c>
      <c r="E38" s="130">
        <f t="shared" si="0"/>
        <v>3200</v>
      </c>
      <c r="F38" s="131">
        <v>100</v>
      </c>
      <c r="G38" s="130" t="s">
        <v>782</v>
      </c>
      <c r="H38" s="130">
        <f t="shared" si="1"/>
        <v>32</v>
      </c>
      <c r="I38" s="131"/>
      <c r="J38" s="132"/>
      <c r="K38" s="133"/>
      <c r="L38" s="133"/>
      <c r="M38" s="134"/>
      <c r="N38" s="133"/>
      <c r="O38" s="140"/>
      <c r="P38" s="136"/>
      <c r="Q38" s="136"/>
      <c r="R38" s="117">
        <v>10</v>
      </c>
      <c r="S38" s="117">
        <f t="shared" si="2"/>
        <v>10.909090909090908</v>
      </c>
      <c r="T38" s="121">
        <v>11</v>
      </c>
      <c r="U38" s="117">
        <v>14</v>
      </c>
      <c r="V38" s="120">
        <f t="shared" si="3"/>
        <v>18.666666666666668</v>
      </c>
      <c r="W38" s="121">
        <v>19</v>
      </c>
      <c r="Y38" s="137">
        <f t="shared" si="4"/>
        <v>30</v>
      </c>
    </row>
    <row r="39" spans="1:25" ht="11.25">
      <c r="A39" s="128" t="s">
        <v>851</v>
      </c>
      <c r="B39" s="129" t="s">
        <v>1189</v>
      </c>
      <c r="C39" s="130">
        <v>600</v>
      </c>
      <c r="D39" s="130">
        <v>0</v>
      </c>
      <c r="E39" s="130">
        <f aca="true" t="shared" si="5" ref="E39:E70">C39+D39</f>
        <v>600</v>
      </c>
      <c r="F39" s="131">
        <v>100</v>
      </c>
      <c r="G39" s="130" t="s">
        <v>782</v>
      </c>
      <c r="H39" s="130">
        <f aca="true" t="shared" si="6" ref="H39:H70">E39/F39</f>
        <v>6</v>
      </c>
      <c r="I39" s="131"/>
      <c r="J39" s="132"/>
      <c r="K39" s="133"/>
      <c r="L39" s="133"/>
      <c r="M39" s="134"/>
      <c r="N39" s="133"/>
      <c r="O39" s="140"/>
      <c r="P39" s="136"/>
      <c r="Q39" s="136"/>
      <c r="R39" s="117">
        <v>112</v>
      </c>
      <c r="S39" s="117">
        <f aca="true" t="shared" si="7" ref="S39:S70">R39/22*24</f>
        <v>122.18181818181819</v>
      </c>
      <c r="T39" s="121">
        <v>123</v>
      </c>
      <c r="U39" s="117">
        <v>0</v>
      </c>
      <c r="V39" s="120">
        <f aca="true" t="shared" si="8" ref="V39:V70">U39/18*24</f>
        <v>0</v>
      </c>
      <c r="W39" s="121">
        <v>0</v>
      </c>
      <c r="Y39" s="137">
        <f aca="true" t="shared" si="9" ref="Y39:Y70">T39+W39+X39</f>
        <v>123</v>
      </c>
    </row>
    <row r="40" spans="1:25" ht="11.25">
      <c r="A40" s="128" t="s">
        <v>853</v>
      </c>
      <c r="B40" s="129" t="s">
        <v>1190</v>
      </c>
      <c r="C40" s="130">
        <v>44000</v>
      </c>
      <c r="D40" s="130">
        <v>7500</v>
      </c>
      <c r="E40" s="130">
        <f t="shared" si="5"/>
        <v>51500</v>
      </c>
      <c r="F40" s="131">
        <v>100</v>
      </c>
      <c r="G40" s="130" t="s">
        <v>782</v>
      </c>
      <c r="H40" s="130">
        <f t="shared" si="6"/>
        <v>515</v>
      </c>
      <c r="I40" s="131"/>
      <c r="J40" s="132"/>
      <c r="K40" s="133"/>
      <c r="L40" s="133"/>
      <c r="M40" s="134"/>
      <c r="N40" s="133"/>
      <c r="O40" s="140"/>
      <c r="P40" s="136"/>
      <c r="Q40" s="136"/>
      <c r="R40" s="117">
        <v>341</v>
      </c>
      <c r="S40" s="117">
        <f t="shared" si="7"/>
        <v>372</v>
      </c>
      <c r="T40" s="121">
        <v>372</v>
      </c>
      <c r="U40" s="117">
        <v>63</v>
      </c>
      <c r="V40" s="120">
        <f t="shared" si="8"/>
        <v>84</v>
      </c>
      <c r="W40" s="121">
        <v>84</v>
      </c>
      <c r="X40" s="121">
        <v>5</v>
      </c>
      <c r="Y40" s="137">
        <f t="shared" si="9"/>
        <v>461</v>
      </c>
    </row>
    <row r="41" spans="1:25" ht="11.25">
      <c r="A41" s="128" t="s">
        <v>855</v>
      </c>
      <c r="B41" s="129" t="s">
        <v>1191</v>
      </c>
      <c r="C41" s="130">
        <v>200</v>
      </c>
      <c r="D41" s="130">
        <v>0</v>
      </c>
      <c r="E41" s="130">
        <f t="shared" si="5"/>
        <v>200</v>
      </c>
      <c r="F41" s="131">
        <v>100</v>
      </c>
      <c r="G41" s="130" t="s">
        <v>782</v>
      </c>
      <c r="H41" s="130">
        <f t="shared" si="6"/>
        <v>2</v>
      </c>
      <c r="I41" s="131"/>
      <c r="J41" s="132"/>
      <c r="K41" s="133"/>
      <c r="L41" s="133"/>
      <c r="M41" s="134"/>
      <c r="N41" s="133"/>
      <c r="O41" s="140"/>
      <c r="P41" s="136"/>
      <c r="Q41" s="136"/>
      <c r="R41" s="117">
        <v>0</v>
      </c>
      <c r="S41" s="117">
        <f t="shared" si="7"/>
        <v>0</v>
      </c>
      <c r="T41" s="121">
        <v>0</v>
      </c>
      <c r="U41" s="117">
        <v>0</v>
      </c>
      <c r="V41" s="120">
        <f t="shared" si="8"/>
        <v>0</v>
      </c>
      <c r="W41" s="121">
        <v>0</v>
      </c>
      <c r="Y41" s="137">
        <f t="shared" si="9"/>
        <v>0</v>
      </c>
    </row>
    <row r="42" spans="1:25" ht="11.25">
      <c r="A42" s="128" t="s">
        <v>857</v>
      </c>
      <c r="B42" s="129" t="s">
        <v>1192</v>
      </c>
      <c r="C42" s="130">
        <v>5300</v>
      </c>
      <c r="D42" s="130">
        <v>0</v>
      </c>
      <c r="E42" s="130">
        <f t="shared" si="5"/>
        <v>5300</v>
      </c>
      <c r="F42" s="131">
        <v>100</v>
      </c>
      <c r="G42" s="130" t="s">
        <v>782</v>
      </c>
      <c r="H42" s="130">
        <f t="shared" si="6"/>
        <v>53</v>
      </c>
      <c r="I42" s="131"/>
      <c r="J42" s="132"/>
      <c r="K42" s="133"/>
      <c r="L42" s="133"/>
      <c r="M42" s="134"/>
      <c r="N42" s="133"/>
      <c r="O42" s="140"/>
      <c r="P42" s="136"/>
      <c r="Q42" s="136"/>
      <c r="R42" s="117">
        <v>36</v>
      </c>
      <c r="S42" s="117">
        <f t="shared" si="7"/>
        <v>39.27272727272727</v>
      </c>
      <c r="T42" s="121">
        <v>40</v>
      </c>
      <c r="U42" s="117">
        <v>0</v>
      </c>
      <c r="V42" s="120">
        <f t="shared" si="8"/>
        <v>0</v>
      </c>
      <c r="W42" s="121">
        <v>0</v>
      </c>
      <c r="Y42" s="137">
        <f t="shared" si="9"/>
        <v>40</v>
      </c>
    </row>
    <row r="43" spans="1:25" ht="11.25">
      <c r="A43" s="128" t="s">
        <v>859</v>
      </c>
      <c r="B43" s="129" t="s">
        <v>1193</v>
      </c>
      <c r="C43" s="130">
        <v>4200</v>
      </c>
      <c r="D43" s="130">
        <v>0</v>
      </c>
      <c r="E43" s="130">
        <f t="shared" si="5"/>
        <v>4200</v>
      </c>
      <c r="F43" s="131">
        <v>100</v>
      </c>
      <c r="G43" s="130" t="s">
        <v>782</v>
      </c>
      <c r="H43" s="130">
        <f t="shared" si="6"/>
        <v>42</v>
      </c>
      <c r="I43" s="131"/>
      <c r="J43" s="132"/>
      <c r="K43" s="133"/>
      <c r="L43" s="133"/>
      <c r="M43" s="134"/>
      <c r="N43" s="133"/>
      <c r="O43" s="140"/>
      <c r="P43" s="136"/>
      <c r="Q43" s="136"/>
      <c r="R43" s="117">
        <v>30</v>
      </c>
      <c r="S43" s="117">
        <f t="shared" si="7"/>
        <v>32.72727272727273</v>
      </c>
      <c r="T43" s="121">
        <v>33</v>
      </c>
      <c r="U43" s="117">
        <v>0</v>
      </c>
      <c r="V43" s="120">
        <f t="shared" si="8"/>
        <v>0</v>
      </c>
      <c r="W43" s="121">
        <v>0</v>
      </c>
      <c r="Y43" s="137">
        <f t="shared" si="9"/>
        <v>33</v>
      </c>
    </row>
    <row r="44" spans="1:25" ht="11.25">
      <c r="A44" s="128" t="s">
        <v>861</v>
      </c>
      <c r="B44" s="129" t="s">
        <v>1194</v>
      </c>
      <c r="C44" s="130">
        <v>1200</v>
      </c>
      <c r="D44" s="130">
        <v>3000</v>
      </c>
      <c r="E44" s="130">
        <f t="shared" si="5"/>
        <v>4200</v>
      </c>
      <c r="F44" s="131">
        <v>100</v>
      </c>
      <c r="G44" s="130" t="s">
        <v>782</v>
      </c>
      <c r="H44" s="130">
        <f t="shared" si="6"/>
        <v>42</v>
      </c>
      <c r="I44" s="131"/>
      <c r="J44" s="132"/>
      <c r="K44" s="133"/>
      <c r="L44" s="133"/>
      <c r="M44" s="134"/>
      <c r="N44" s="133"/>
      <c r="O44" s="140"/>
      <c r="P44" s="136"/>
      <c r="Q44" s="136"/>
      <c r="R44" s="117">
        <v>9</v>
      </c>
      <c r="S44" s="117">
        <f t="shared" si="7"/>
        <v>9.818181818181818</v>
      </c>
      <c r="T44" s="121">
        <v>10</v>
      </c>
      <c r="U44" s="117">
        <v>21</v>
      </c>
      <c r="V44" s="120">
        <f t="shared" si="8"/>
        <v>28</v>
      </c>
      <c r="W44" s="121">
        <v>28</v>
      </c>
      <c r="Y44" s="137">
        <f t="shared" si="9"/>
        <v>38</v>
      </c>
    </row>
    <row r="45" spans="1:25" ht="11.25">
      <c r="A45" s="128" t="s">
        <v>863</v>
      </c>
      <c r="B45" s="129" t="s">
        <v>1195</v>
      </c>
      <c r="C45" s="130">
        <v>1200</v>
      </c>
      <c r="D45" s="130">
        <v>2600</v>
      </c>
      <c r="E45" s="130">
        <f t="shared" si="5"/>
        <v>3800</v>
      </c>
      <c r="F45" s="131">
        <v>100</v>
      </c>
      <c r="G45" s="130" t="s">
        <v>782</v>
      </c>
      <c r="H45" s="130">
        <f t="shared" si="6"/>
        <v>38</v>
      </c>
      <c r="I45" s="131"/>
      <c r="J45" s="132"/>
      <c r="K45" s="133"/>
      <c r="L45" s="133"/>
      <c r="M45" s="134"/>
      <c r="N45" s="133"/>
      <c r="O45" s="140"/>
      <c r="P45" s="136"/>
      <c r="Q45" s="136"/>
      <c r="R45" s="117">
        <v>9</v>
      </c>
      <c r="S45" s="117">
        <f t="shared" si="7"/>
        <v>9.818181818181818</v>
      </c>
      <c r="T45" s="121">
        <v>10</v>
      </c>
      <c r="U45" s="117">
        <v>20</v>
      </c>
      <c r="V45" s="120">
        <f t="shared" si="8"/>
        <v>26.666666666666668</v>
      </c>
      <c r="W45" s="121">
        <v>27</v>
      </c>
      <c r="Y45" s="137">
        <f t="shared" si="9"/>
        <v>37</v>
      </c>
    </row>
    <row r="46" spans="1:256" s="120" customFormat="1" ht="11.25">
      <c r="A46" s="128" t="s">
        <v>865</v>
      </c>
      <c r="B46" s="129" t="s">
        <v>1196</v>
      </c>
      <c r="C46" s="130">
        <v>1100</v>
      </c>
      <c r="D46" s="130">
        <v>2600</v>
      </c>
      <c r="E46" s="130">
        <f t="shared" si="5"/>
        <v>3700</v>
      </c>
      <c r="F46" s="131">
        <v>100</v>
      </c>
      <c r="G46" s="130" t="s">
        <v>782</v>
      </c>
      <c r="H46" s="130">
        <f t="shared" si="6"/>
        <v>37</v>
      </c>
      <c r="I46" s="131"/>
      <c r="J46" s="141"/>
      <c r="K46" s="139"/>
      <c r="L46" s="139"/>
      <c r="M46" s="142"/>
      <c r="N46" s="139"/>
      <c r="O46" s="140"/>
      <c r="P46" s="136"/>
      <c r="Q46" s="136"/>
      <c r="R46" s="120">
        <v>8</v>
      </c>
      <c r="S46" s="117">
        <f t="shared" si="7"/>
        <v>8.727272727272727</v>
      </c>
      <c r="T46" s="121">
        <v>9</v>
      </c>
      <c r="U46" s="120">
        <v>19</v>
      </c>
      <c r="V46" s="120">
        <f t="shared" si="8"/>
        <v>25.333333333333336</v>
      </c>
      <c r="W46" s="122">
        <v>26</v>
      </c>
      <c r="X46" s="122"/>
      <c r="Y46" s="137">
        <f t="shared" si="9"/>
        <v>35</v>
      </c>
      <c r="IS46" s="117"/>
      <c r="IT46" s="117"/>
      <c r="IU46" s="117"/>
      <c r="IV46" s="117"/>
    </row>
    <row r="47" spans="1:25" ht="11.25">
      <c r="A47" s="128" t="s">
        <v>867</v>
      </c>
      <c r="B47" s="129" t="s">
        <v>1197</v>
      </c>
      <c r="C47" s="130">
        <v>1400</v>
      </c>
      <c r="D47" s="130">
        <v>14400</v>
      </c>
      <c r="E47" s="130">
        <f t="shared" si="5"/>
        <v>15800</v>
      </c>
      <c r="F47" s="131">
        <v>100</v>
      </c>
      <c r="G47" s="130" t="s">
        <v>782</v>
      </c>
      <c r="H47" s="130">
        <f t="shared" si="6"/>
        <v>158</v>
      </c>
      <c r="I47" s="131"/>
      <c r="J47" s="132"/>
      <c r="K47" s="133"/>
      <c r="L47" s="133"/>
      <c r="M47" s="134"/>
      <c r="N47" s="133"/>
      <c r="O47" s="140"/>
      <c r="P47" s="136"/>
      <c r="Q47" s="136"/>
      <c r="R47" s="117">
        <v>11</v>
      </c>
      <c r="S47" s="117">
        <f t="shared" si="7"/>
        <v>12</v>
      </c>
      <c r="T47" s="121">
        <v>12</v>
      </c>
      <c r="U47" s="117">
        <v>114</v>
      </c>
      <c r="V47" s="120">
        <f t="shared" si="8"/>
        <v>152</v>
      </c>
      <c r="W47" s="121">
        <v>152</v>
      </c>
      <c r="Y47" s="137">
        <f t="shared" si="9"/>
        <v>164</v>
      </c>
    </row>
    <row r="48" spans="1:25" ht="11.25">
      <c r="A48" s="128" t="s">
        <v>869</v>
      </c>
      <c r="B48" s="129" t="s">
        <v>1198</v>
      </c>
      <c r="C48" s="130">
        <v>200</v>
      </c>
      <c r="D48" s="130">
        <v>100</v>
      </c>
      <c r="E48" s="130">
        <f t="shared" si="5"/>
        <v>300</v>
      </c>
      <c r="F48" s="131">
        <v>100</v>
      </c>
      <c r="G48" s="130" t="s">
        <v>782</v>
      </c>
      <c r="H48" s="130">
        <f t="shared" si="6"/>
        <v>3</v>
      </c>
      <c r="I48" s="131"/>
      <c r="J48" s="132"/>
      <c r="K48" s="133"/>
      <c r="L48" s="133"/>
      <c r="M48" s="134"/>
      <c r="N48" s="133"/>
      <c r="O48" s="140"/>
      <c r="P48" s="136"/>
      <c r="Q48" s="136"/>
      <c r="R48" s="117">
        <v>2</v>
      </c>
      <c r="S48" s="117">
        <f t="shared" si="7"/>
        <v>2.1818181818181817</v>
      </c>
      <c r="T48" s="121">
        <v>3</v>
      </c>
      <c r="U48" s="117">
        <v>2</v>
      </c>
      <c r="V48" s="120">
        <f t="shared" si="8"/>
        <v>2.6666666666666665</v>
      </c>
      <c r="W48" s="121">
        <v>3</v>
      </c>
      <c r="Y48" s="137">
        <f t="shared" si="9"/>
        <v>6</v>
      </c>
    </row>
    <row r="49" spans="1:25" ht="11.25">
      <c r="A49" s="128" t="s">
        <v>871</v>
      </c>
      <c r="B49" s="129" t="s">
        <v>1199</v>
      </c>
      <c r="C49" s="130">
        <v>200</v>
      </c>
      <c r="D49" s="130">
        <v>0</v>
      </c>
      <c r="E49" s="130">
        <f t="shared" si="5"/>
        <v>200</v>
      </c>
      <c r="F49" s="131">
        <v>100</v>
      </c>
      <c r="G49" s="130" t="s">
        <v>782</v>
      </c>
      <c r="H49" s="130">
        <f t="shared" si="6"/>
        <v>2</v>
      </c>
      <c r="I49" s="131"/>
      <c r="J49" s="132"/>
      <c r="K49" s="133"/>
      <c r="L49" s="133"/>
      <c r="M49" s="134"/>
      <c r="N49" s="133"/>
      <c r="O49" s="140"/>
      <c r="P49" s="136"/>
      <c r="Q49" s="136"/>
      <c r="R49" s="117">
        <v>0</v>
      </c>
      <c r="S49" s="117">
        <f t="shared" si="7"/>
        <v>0</v>
      </c>
      <c r="T49" s="121">
        <v>0</v>
      </c>
      <c r="U49" s="117">
        <v>0</v>
      </c>
      <c r="V49" s="120">
        <f t="shared" si="8"/>
        <v>0</v>
      </c>
      <c r="W49" s="121">
        <v>0</v>
      </c>
      <c r="Y49" s="137">
        <f t="shared" si="9"/>
        <v>0</v>
      </c>
    </row>
    <row r="50" spans="1:256" s="120" customFormat="1" ht="11.25">
      <c r="A50" s="128" t="s">
        <v>873</v>
      </c>
      <c r="B50" s="129" t="s">
        <v>1200</v>
      </c>
      <c r="C50" s="130">
        <v>100</v>
      </c>
      <c r="D50" s="130">
        <v>100</v>
      </c>
      <c r="E50" s="130">
        <f t="shared" si="5"/>
        <v>200</v>
      </c>
      <c r="F50" s="131">
        <v>100</v>
      </c>
      <c r="G50" s="140" t="s">
        <v>782</v>
      </c>
      <c r="H50" s="130">
        <f t="shared" si="6"/>
        <v>2</v>
      </c>
      <c r="I50" s="131"/>
      <c r="J50" s="141"/>
      <c r="K50" s="139"/>
      <c r="L50" s="139"/>
      <c r="M50" s="142"/>
      <c r="N50" s="139"/>
      <c r="O50" s="140"/>
      <c r="P50" s="136"/>
      <c r="Q50" s="136"/>
      <c r="R50" s="120">
        <v>2</v>
      </c>
      <c r="S50" s="117">
        <f t="shared" si="7"/>
        <v>2.1818181818181817</v>
      </c>
      <c r="T50" s="121">
        <v>3</v>
      </c>
      <c r="U50" s="120">
        <v>0</v>
      </c>
      <c r="V50" s="120">
        <f t="shared" si="8"/>
        <v>0</v>
      </c>
      <c r="W50" s="122">
        <v>0</v>
      </c>
      <c r="X50" s="122"/>
      <c r="Y50" s="137">
        <f t="shared" si="9"/>
        <v>3</v>
      </c>
      <c r="IS50" s="117"/>
      <c r="IT50" s="117"/>
      <c r="IU50" s="117"/>
      <c r="IV50" s="117"/>
    </row>
    <row r="51" spans="1:25" ht="11.25">
      <c r="A51" s="128" t="s">
        <v>875</v>
      </c>
      <c r="B51" s="129" t="s">
        <v>1201</v>
      </c>
      <c r="C51" s="130">
        <v>40000</v>
      </c>
      <c r="D51" s="130">
        <v>14800</v>
      </c>
      <c r="E51" s="130">
        <f t="shared" si="5"/>
        <v>54800</v>
      </c>
      <c r="F51" s="131">
        <v>100</v>
      </c>
      <c r="G51" s="140" t="s">
        <v>782</v>
      </c>
      <c r="H51" s="130">
        <f t="shared" si="6"/>
        <v>548</v>
      </c>
      <c r="I51" s="131"/>
      <c r="J51" s="132"/>
      <c r="K51" s="133"/>
      <c r="L51" s="133"/>
      <c r="M51" s="134"/>
      <c r="N51" s="133"/>
      <c r="O51" s="140"/>
      <c r="P51" s="136"/>
      <c r="Q51" s="136"/>
      <c r="S51" s="117">
        <f t="shared" si="7"/>
        <v>0</v>
      </c>
      <c r="T51" s="121">
        <v>0</v>
      </c>
      <c r="U51" s="117">
        <v>79</v>
      </c>
      <c r="V51" s="120">
        <f t="shared" si="8"/>
        <v>105.33333333333334</v>
      </c>
      <c r="W51" s="121">
        <v>106</v>
      </c>
      <c r="X51" s="121">
        <v>22</v>
      </c>
      <c r="Y51" s="137">
        <f t="shared" si="9"/>
        <v>128</v>
      </c>
    </row>
    <row r="52" spans="1:25" ht="11.25">
      <c r="A52" s="128" t="s">
        <v>877</v>
      </c>
      <c r="B52" s="129" t="s">
        <v>1202</v>
      </c>
      <c r="C52" s="130">
        <v>200</v>
      </c>
      <c r="D52" s="130">
        <v>0</v>
      </c>
      <c r="E52" s="130">
        <f t="shared" si="5"/>
        <v>200</v>
      </c>
      <c r="F52" s="131">
        <v>100</v>
      </c>
      <c r="G52" s="140" t="s">
        <v>782</v>
      </c>
      <c r="H52" s="130">
        <f t="shared" si="6"/>
        <v>2</v>
      </c>
      <c r="I52" s="131"/>
      <c r="J52" s="132"/>
      <c r="K52" s="133"/>
      <c r="L52" s="133"/>
      <c r="M52" s="134"/>
      <c r="N52" s="133"/>
      <c r="O52" s="140"/>
      <c r="P52" s="136"/>
      <c r="Q52" s="136"/>
      <c r="R52" s="117">
        <v>1</v>
      </c>
      <c r="S52" s="117">
        <f t="shared" si="7"/>
        <v>1.0909090909090908</v>
      </c>
      <c r="T52" s="121">
        <v>2</v>
      </c>
      <c r="V52" s="120">
        <f t="shared" si="8"/>
        <v>0</v>
      </c>
      <c r="W52" s="121">
        <v>0</v>
      </c>
      <c r="Y52" s="137">
        <f t="shared" si="9"/>
        <v>2</v>
      </c>
    </row>
    <row r="53" spans="1:25" ht="11.25">
      <c r="A53" s="128" t="s">
        <v>879</v>
      </c>
      <c r="B53" s="129" t="s">
        <v>1203</v>
      </c>
      <c r="C53" s="130">
        <v>0</v>
      </c>
      <c r="D53" s="130">
        <v>200</v>
      </c>
      <c r="E53" s="130">
        <f t="shared" si="5"/>
        <v>200</v>
      </c>
      <c r="F53" s="131">
        <v>100</v>
      </c>
      <c r="G53" s="140" t="s">
        <v>782</v>
      </c>
      <c r="H53" s="130">
        <f t="shared" si="6"/>
        <v>2</v>
      </c>
      <c r="I53" s="131"/>
      <c r="J53" s="132"/>
      <c r="K53" s="133"/>
      <c r="L53" s="133"/>
      <c r="M53" s="134"/>
      <c r="N53" s="133"/>
      <c r="O53" s="140"/>
      <c r="P53" s="136"/>
      <c r="Q53" s="136"/>
      <c r="S53" s="117">
        <f t="shared" si="7"/>
        <v>0</v>
      </c>
      <c r="T53" s="121">
        <v>0</v>
      </c>
      <c r="U53" s="117">
        <v>0</v>
      </c>
      <c r="V53" s="120">
        <f t="shared" si="8"/>
        <v>0</v>
      </c>
      <c r="W53" s="121">
        <v>0</v>
      </c>
      <c r="Y53" s="137">
        <f t="shared" si="9"/>
        <v>0</v>
      </c>
    </row>
    <row r="54" spans="1:25" ht="11.25">
      <c r="A54" s="128" t="s">
        <v>881</v>
      </c>
      <c r="B54" s="129" t="s">
        <v>1204</v>
      </c>
      <c r="C54" s="130">
        <v>1200</v>
      </c>
      <c r="D54" s="130">
        <v>2000</v>
      </c>
      <c r="E54" s="130">
        <f t="shared" si="5"/>
        <v>3200</v>
      </c>
      <c r="F54" s="131">
        <v>10</v>
      </c>
      <c r="G54" s="140" t="s">
        <v>782</v>
      </c>
      <c r="H54" s="130">
        <f t="shared" si="6"/>
        <v>320</v>
      </c>
      <c r="I54" s="131"/>
      <c r="J54" s="132"/>
      <c r="K54" s="133"/>
      <c r="L54" s="133"/>
      <c r="M54" s="134"/>
      <c r="N54" s="133"/>
      <c r="O54" s="140"/>
      <c r="P54" s="136"/>
      <c r="Q54" s="136"/>
      <c r="S54" s="117">
        <f t="shared" si="7"/>
        <v>0</v>
      </c>
      <c r="T54" s="121">
        <v>0</v>
      </c>
      <c r="U54" s="117">
        <v>18</v>
      </c>
      <c r="V54" s="120">
        <f t="shared" si="8"/>
        <v>24</v>
      </c>
      <c r="W54" s="121">
        <v>24</v>
      </c>
      <c r="X54" s="121">
        <v>3</v>
      </c>
      <c r="Y54" s="137">
        <f t="shared" si="9"/>
        <v>27</v>
      </c>
    </row>
    <row r="55" spans="1:25" ht="11.25">
      <c r="A55" s="128" t="s">
        <v>883</v>
      </c>
      <c r="B55" s="129" t="s">
        <v>1205</v>
      </c>
      <c r="C55" s="130">
        <v>1200</v>
      </c>
      <c r="D55" s="130">
        <v>2000</v>
      </c>
      <c r="E55" s="130">
        <f t="shared" si="5"/>
        <v>3200</v>
      </c>
      <c r="F55" s="131">
        <v>100</v>
      </c>
      <c r="G55" s="140" t="s">
        <v>782</v>
      </c>
      <c r="H55" s="130">
        <f t="shared" si="6"/>
        <v>32</v>
      </c>
      <c r="I55" s="131"/>
      <c r="J55" s="132"/>
      <c r="K55" s="133"/>
      <c r="L55" s="133"/>
      <c r="M55" s="134"/>
      <c r="N55" s="133"/>
      <c r="O55" s="140"/>
      <c r="P55" s="136"/>
      <c r="Q55" s="136"/>
      <c r="S55" s="117">
        <f t="shared" si="7"/>
        <v>0</v>
      </c>
      <c r="T55" s="121">
        <v>0</v>
      </c>
      <c r="U55" s="117">
        <v>16</v>
      </c>
      <c r="V55" s="120">
        <f t="shared" si="8"/>
        <v>21.333333333333332</v>
      </c>
      <c r="W55" s="121">
        <v>22</v>
      </c>
      <c r="X55" s="121">
        <v>3</v>
      </c>
      <c r="Y55" s="137">
        <f t="shared" si="9"/>
        <v>25</v>
      </c>
    </row>
    <row r="56" spans="1:25" ht="11.25">
      <c r="A56" s="128" t="s">
        <v>885</v>
      </c>
      <c r="B56" s="129" t="s">
        <v>1206</v>
      </c>
      <c r="C56" s="130">
        <v>400</v>
      </c>
      <c r="D56" s="130">
        <v>15000</v>
      </c>
      <c r="E56" s="130">
        <f t="shared" si="5"/>
        <v>15400</v>
      </c>
      <c r="F56" s="131">
        <v>100</v>
      </c>
      <c r="G56" s="140" t="s">
        <v>782</v>
      </c>
      <c r="H56" s="130">
        <f t="shared" si="6"/>
        <v>154</v>
      </c>
      <c r="I56" s="131"/>
      <c r="J56" s="132"/>
      <c r="K56" s="133"/>
      <c r="L56" s="133"/>
      <c r="M56" s="134"/>
      <c r="N56" s="133"/>
      <c r="O56" s="140"/>
      <c r="P56" s="136"/>
      <c r="Q56" s="136"/>
      <c r="S56" s="117">
        <f t="shared" si="7"/>
        <v>0</v>
      </c>
      <c r="T56" s="121">
        <v>0</v>
      </c>
      <c r="U56" s="117">
        <v>107</v>
      </c>
      <c r="V56" s="120">
        <f t="shared" si="8"/>
        <v>142.66666666666669</v>
      </c>
      <c r="W56" s="121">
        <v>143</v>
      </c>
      <c r="X56" s="121">
        <v>21</v>
      </c>
      <c r="Y56" s="137">
        <f t="shared" si="9"/>
        <v>164</v>
      </c>
    </row>
    <row r="57" spans="1:25" ht="11.25">
      <c r="A57" s="128" t="s">
        <v>887</v>
      </c>
      <c r="B57" s="129" t="s">
        <v>1207</v>
      </c>
      <c r="C57" s="130">
        <v>18000</v>
      </c>
      <c r="D57" s="130">
        <v>56000</v>
      </c>
      <c r="E57" s="130">
        <f t="shared" si="5"/>
        <v>74000</v>
      </c>
      <c r="F57" s="131">
        <v>2750</v>
      </c>
      <c r="G57" s="140" t="s">
        <v>782</v>
      </c>
      <c r="H57" s="130">
        <f t="shared" si="6"/>
        <v>26.90909090909091</v>
      </c>
      <c r="I57" s="131"/>
      <c r="J57" s="132"/>
      <c r="K57" s="133"/>
      <c r="L57" s="133"/>
      <c r="M57" s="134"/>
      <c r="N57" s="133"/>
      <c r="O57" s="140"/>
      <c r="P57" s="136"/>
      <c r="Q57" s="136"/>
      <c r="R57" s="117">
        <v>6</v>
      </c>
      <c r="S57" s="117">
        <f t="shared" si="7"/>
        <v>6.545454545454545</v>
      </c>
      <c r="T57" s="121">
        <v>7</v>
      </c>
      <c r="U57" s="117">
        <v>15</v>
      </c>
      <c r="V57" s="120">
        <f t="shared" si="8"/>
        <v>20</v>
      </c>
      <c r="W57" s="121">
        <v>20</v>
      </c>
      <c r="Y57" s="137">
        <f t="shared" si="9"/>
        <v>27</v>
      </c>
    </row>
    <row r="58" spans="1:25" ht="11.25">
      <c r="A58" s="128" t="s">
        <v>889</v>
      </c>
      <c r="B58" s="129" t="s">
        <v>1208</v>
      </c>
      <c r="C58" s="130">
        <v>0</v>
      </c>
      <c r="D58" s="130">
        <v>8000</v>
      </c>
      <c r="E58" s="130">
        <f t="shared" si="5"/>
        <v>8000</v>
      </c>
      <c r="F58" s="131">
        <v>2000</v>
      </c>
      <c r="G58" s="140" t="s">
        <v>782</v>
      </c>
      <c r="H58" s="130">
        <f t="shared" si="6"/>
        <v>4</v>
      </c>
      <c r="I58" s="131"/>
      <c r="J58" s="132"/>
      <c r="K58" s="133"/>
      <c r="L58" s="133"/>
      <c r="M58" s="134"/>
      <c r="N58" s="133"/>
      <c r="O58" s="140"/>
      <c r="P58" s="136"/>
      <c r="Q58" s="136"/>
      <c r="S58" s="117">
        <f t="shared" si="7"/>
        <v>0</v>
      </c>
      <c r="T58" s="121">
        <v>0</v>
      </c>
      <c r="U58" s="117">
        <v>4</v>
      </c>
      <c r="V58" s="120">
        <f t="shared" si="8"/>
        <v>5.333333333333333</v>
      </c>
      <c r="W58" s="121">
        <v>6</v>
      </c>
      <c r="Y58" s="137">
        <f t="shared" si="9"/>
        <v>6</v>
      </c>
    </row>
    <row r="59" spans="1:256" s="120" customFormat="1" ht="11.25">
      <c r="A59" s="128" t="s">
        <v>891</v>
      </c>
      <c r="B59" s="129" t="s">
        <v>1209</v>
      </c>
      <c r="C59" s="130">
        <v>16000</v>
      </c>
      <c r="D59" s="130">
        <v>24000</v>
      </c>
      <c r="E59" s="130">
        <f t="shared" si="5"/>
        <v>40000</v>
      </c>
      <c r="F59" s="131">
        <v>3622</v>
      </c>
      <c r="G59" s="140" t="s">
        <v>782</v>
      </c>
      <c r="H59" s="130">
        <f t="shared" si="6"/>
        <v>11.043622308117062</v>
      </c>
      <c r="I59" s="131"/>
      <c r="J59" s="141"/>
      <c r="K59" s="139"/>
      <c r="L59" s="139"/>
      <c r="M59" s="142"/>
      <c r="N59" s="139"/>
      <c r="O59" s="140"/>
      <c r="P59" s="136"/>
      <c r="Q59" s="136"/>
      <c r="R59" s="120">
        <v>2</v>
      </c>
      <c r="S59" s="117">
        <f t="shared" si="7"/>
        <v>2.1818181818181817</v>
      </c>
      <c r="T59" s="121">
        <v>3</v>
      </c>
      <c r="U59" s="120">
        <v>8</v>
      </c>
      <c r="V59" s="120">
        <f t="shared" si="8"/>
        <v>10.666666666666666</v>
      </c>
      <c r="W59" s="122">
        <v>11</v>
      </c>
      <c r="X59" s="122"/>
      <c r="Y59" s="137">
        <f t="shared" si="9"/>
        <v>14</v>
      </c>
      <c r="IS59" s="117"/>
      <c r="IT59" s="117"/>
      <c r="IU59" s="117"/>
      <c r="IV59" s="117"/>
    </row>
    <row r="60" spans="1:25" ht="14.25" customHeight="1">
      <c r="A60" s="128" t="s">
        <v>893</v>
      </c>
      <c r="B60" s="129" t="s">
        <v>1210</v>
      </c>
      <c r="C60" s="130">
        <v>2500</v>
      </c>
      <c r="D60" s="130">
        <v>200</v>
      </c>
      <c r="E60" s="130">
        <f t="shared" si="5"/>
        <v>2700</v>
      </c>
      <c r="F60" s="131">
        <v>209</v>
      </c>
      <c r="G60" s="140" t="s">
        <v>782</v>
      </c>
      <c r="H60" s="130">
        <f t="shared" si="6"/>
        <v>12.91866028708134</v>
      </c>
      <c r="I60" s="131"/>
      <c r="J60" s="132"/>
      <c r="K60" s="133"/>
      <c r="L60" s="133"/>
      <c r="M60" s="134"/>
      <c r="N60" s="133"/>
      <c r="O60" s="140"/>
      <c r="P60" s="136"/>
      <c r="Q60" s="136"/>
      <c r="R60" s="117">
        <v>7</v>
      </c>
      <c r="S60" s="117">
        <f t="shared" si="7"/>
        <v>7.636363636363637</v>
      </c>
      <c r="T60" s="121">
        <v>8</v>
      </c>
      <c r="U60" s="117">
        <v>9</v>
      </c>
      <c r="V60" s="120">
        <f t="shared" si="8"/>
        <v>12</v>
      </c>
      <c r="W60" s="121">
        <v>12</v>
      </c>
      <c r="Y60" s="137">
        <f t="shared" si="9"/>
        <v>20</v>
      </c>
    </row>
    <row r="61" spans="1:256" s="120" customFormat="1" ht="11.25">
      <c r="A61" s="128" t="s">
        <v>895</v>
      </c>
      <c r="B61" s="129" t="s">
        <v>1211</v>
      </c>
      <c r="C61" s="130">
        <v>9000</v>
      </c>
      <c r="D61" s="130">
        <v>24000</v>
      </c>
      <c r="E61" s="130">
        <f t="shared" si="5"/>
        <v>33000</v>
      </c>
      <c r="F61" s="131">
        <v>2607</v>
      </c>
      <c r="G61" s="140" t="s">
        <v>782</v>
      </c>
      <c r="H61" s="130">
        <f t="shared" si="6"/>
        <v>12.658227848101266</v>
      </c>
      <c r="I61" s="131"/>
      <c r="J61" s="141"/>
      <c r="K61" s="139"/>
      <c r="L61" s="139"/>
      <c r="M61" s="142"/>
      <c r="N61" s="139"/>
      <c r="O61" s="140"/>
      <c r="P61" s="136"/>
      <c r="Q61" s="136"/>
      <c r="R61" s="120">
        <v>2</v>
      </c>
      <c r="S61" s="117">
        <f t="shared" si="7"/>
        <v>2.1818181818181817</v>
      </c>
      <c r="T61" s="121">
        <v>3</v>
      </c>
      <c r="U61" s="120">
        <v>8</v>
      </c>
      <c r="V61" s="120">
        <f t="shared" si="8"/>
        <v>10.666666666666666</v>
      </c>
      <c r="W61" s="122">
        <v>11</v>
      </c>
      <c r="X61" s="122"/>
      <c r="Y61" s="137">
        <f t="shared" si="9"/>
        <v>14</v>
      </c>
      <c r="IS61" s="117"/>
      <c r="IT61" s="117"/>
      <c r="IU61" s="117"/>
      <c r="IV61" s="117"/>
    </row>
    <row r="62" spans="1:25" ht="11.25">
      <c r="A62" s="128" t="s">
        <v>897</v>
      </c>
      <c r="B62" s="129" t="s">
        <v>1212</v>
      </c>
      <c r="C62" s="130">
        <v>30000</v>
      </c>
      <c r="D62" s="130">
        <v>80000</v>
      </c>
      <c r="E62" s="130">
        <f t="shared" si="5"/>
        <v>110000</v>
      </c>
      <c r="F62" s="131">
        <v>3621</v>
      </c>
      <c r="G62" s="140" t="s">
        <v>782</v>
      </c>
      <c r="H62" s="130">
        <f t="shared" si="6"/>
        <v>30.378348522507594</v>
      </c>
      <c r="I62" s="131"/>
      <c r="J62" s="132"/>
      <c r="K62" s="133"/>
      <c r="L62" s="133"/>
      <c r="M62" s="134"/>
      <c r="N62" s="133"/>
      <c r="O62" s="140"/>
      <c r="P62" s="136"/>
      <c r="Q62" s="136"/>
      <c r="R62" s="117">
        <v>6</v>
      </c>
      <c r="S62" s="117">
        <f t="shared" si="7"/>
        <v>6.545454545454545</v>
      </c>
      <c r="T62" s="121">
        <v>7</v>
      </c>
      <c r="U62" s="117">
        <v>16</v>
      </c>
      <c r="V62" s="120">
        <f t="shared" si="8"/>
        <v>21.333333333333332</v>
      </c>
      <c r="W62" s="121">
        <v>22</v>
      </c>
      <c r="Y62" s="137">
        <f t="shared" si="9"/>
        <v>29</v>
      </c>
    </row>
    <row r="63" spans="1:25" ht="11.25">
      <c r="A63" s="128" t="s">
        <v>899</v>
      </c>
      <c r="B63" s="129" t="s">
        <v>1213</v>
      </c>
      <c r="C63" s="130">
        <v>19000</v>
      </c>
      <c r="D63" s="130">
        <v>72000</v>
      </c>
      <c r="E63" s="130">
        <f t="shared" si="5"/>
        <v>91000</v>
      </c>
      <c r="F63" s="131">
        <v>3621</v>
      </c>
      <c r="G63" s="140" t="s">
        <v>782</v>
      </c>
      <c r="H63" s="130">
        <f t="shared" si="6"/>
        <v>25.131179232256283</v>
      </c>
      <c r="I63" s="131"/>
      <c r="J63" s="132"/>
      <c r="K63" s="133"/>
      <c r="L63" s="133"/>
      <c r="M63" s="134"/>
      <c r="N63" s="133"/>
      <c r="O63" s="140"/>
      <c r="P63" s="136"/>
      <c r="Q63" s="136"/>
      <c r="R63" s="117">
        <v>4</v>
      </c>
      <c r="S63" s="117">
        <f t="shared" si="7"/>
        <v>4.363636363636363</v>
      </c>
      <c r="T63" s="121">
        <v>5</v>
      </c>
      <c r="U63" s="117">
        <v>14</v>
      </c>
      <c r="V63" s="120">
        <f t="shared" si="8"/>
        <v>18.666666666666668</v>
      </c>
      <c r="W63" s="121">
        <v>19</v>
      </c>
      <c r="Y63" s="137">
        <f t="shared" si="9"/>
        <v>24</v>
      </c>
    </row>
    <row r="64" spans="1:25" ht="11.25">
      <c r="A64" s="128" t="s">
        <v>901</v>
      </c>
      <c r="B64" s="129" t="s">
        <v>1214</v>
      </c>
      <c r="C64" s="130">
        <v>9000</v>
      </c>
      <c r="D64" s="130">
        <v>28000</v>
      </c>
      <c r="E64" s="130">
        <f t="shared" si="5"/>
        <v>37000</v>
      </c>
      <c r="F64" s="131">
        <v>1500</v>
      </c>
      <c r="G64" s="140" t="s">
        <v>782</v>
      </c>
      <c r="H64" s="130">
        <f t="shared" si="6"/>
        <v>24.666666666666668</v>
      </c>
      <c r="I64" s="131"/>
      <c r="J64" s="132"/>
      <c r="K64" s="133"/>
      <c r="L64" s="133"/>
      <c r="M64" s="134"/>
      <c r="N64" s="133"/>
      <c r="O64" s="140"/>
      <c r="P64" s="136"/>
      <c r="Q64" s="136"/>
      <c r="R64" s="117">
        <v>4</v>
      </c>
      <c r="S64" s="117">
        <f t="shared" si="7"/>
        <v>4.363636363636363</v>
      </c>
      <c r="T64" s="121">
        <v>5</v>
      </c>
      <c r="U64" s="117">
        <v>15</v>
      </c>
      <c r="V64" s="120">
        <f t="shared" si="8"/>
        <v>20</v>
      </c>
      <c r="W64" s="121">
        <v>20</v>
      </c>
      <c r="Y64" s="137">
        <f t="shared" si="9"/>
        <v>25</v>
      </c>
    </row>
    <row r="65" spans="1:25" ht="11.25">
      <c r="A65" s="128" t="s">
        <v>903</v>
      </c>
      <c r="B65" s="129" t="s">
        <v>1215</v>
      </c>
      <c r="C65" s="130">
        <v>12000</v>
      </c>
      <c r="D65" s="130">
        <v>50000</v>
      </c>
      <c r="E65" s="130">
        <f t="shared" si="5"/>
        <v>62000</v>
      </c>
      <c r="F65" s="131">
        <v>1500</v>
      </c>
      <c r="G65" s="140" t="s">
        <v>782</v>
      </c>
      <c r="H65" s="130">
        <f t="shared" si="6"/>
        <v>41.333333333333336</v>
      </c>
      <c r="I65" s="131"/>
      <c r="J65" s="132"/>
      <c r="K65" s="133"/>
      <c r="L65" s="133"/>
      <c r="M65" s="134"/>
      <c r="N65" s="133"/>
      <c r="O65" s="140"/>
      <c r="P65" s="136"/>
      <c r="Q65" s="136"/>
      <c r="R65" s="117">
        <v>7</v>
      </c>
      <c r="S65" s="117">
        <f t="shared" si="7"/>
        <v>7.636363636363637</v>
      </c>
      <c r="T65" s="121">
        <v>8</v>
      </c>
      <c r="U65" s="117">
        <v>25</v>
      </c>
      <c r="V65" s="120">
        <f t="shared" si="8"/>
        <v>33.33333333333333</v>
      </c>
      <c r="W65" s="121">
        <v>34</v>
      </c>
      <c r="Y65" s="137">
        <f t="shared" si="9"/>
        <v>42</v>
      </c>
    </row>
    <row r="66" spans="1:25" ht="11.25">
      <c r="A66" s="128" t="s">
        <v>905</v>
      </c>
      <c r="B66" s="129" t="s">
        <v>1216</v>
      </c>
      <c r="C66" s="130">
        <v>11000</v>
      </c>
      <c r="D66" s="130">
        <v>13000</v>
      </c>
      <c r="E66" s="130">
        <f t="shared" si="5"/>
        <v>24000</v>
      </c>
      <c r="F66" s="131">
        <v>500</v>
      </c>
      <c r="G66" s="140" t="s">
        <v>782</v>
      </c>
      <c r="H66" s="130">
        <f t="shared" si="6"/>
        <v>48</v>
      </c>
      <c r="I66" s="131"/>
      <c r="J66" s="132"/>
      <c r="K66" s="133"/>
      <c r="L66" s="133"/>
      <c r="M66" s="134"/>
      <c r="N66" s="133"/>
      <c r="O66" s="140"/>
      <c r="P66" s="136"/>
      <c r="Q66" s="136"/>
      <c r="R66" s="117">
        <v>17</v>
      </c>
      <c r="S66" s="117">
        <f t="shared" si="7"/>
        <v>18.545454545454547</v>
      </c>
      <c r="T66" s="121">
        <v>19</v>
      </c>
      <c r="U66" s="117">
        <v>23</v>
      </c>
      <c r="V66" s="120">
        <f t="shared" si="8"/>
        <v>30.666666666666664</v>
      </c>
      <c r="W66" s="121">
        <v>31</v>
      </c>
      <c r="X66" s="121">
        <v>4</v>
      </c>
      <c r="Y66" s="137">
        <f t="shared" si="9"/>
        <v>54</v>
      </c>
    </row>
    <row r="67" spans="1:25" ht="11.25">
      <c r="A67" s="128" t="s">
        <v>907</v>
      </c>
      <c r="B67" s="129" t="s">
        <v>1217</v>
      </c>
      <c r="C67" s="130">
        <v>9000</v>
      </c>
      <c r="D67" s="130">
        <v>9800</v>
      </c>
      <c r="E67" s="130">
        <f t="shared" si="5"/>
        <v>18800</v>
      </c>
      <c r="F67" s="131">
        <v>778</v>
      </c>
      <c r="G67" s="140" t="s">
        <v>782</v>
      </c>
      <c r="H67" s="130">
        <f t="shared" si="6"/>
        <v>24.164524421593832</v>
      </c>
      <c r="I67" s="131"/>
      <c r="J67" s="132"/>
      <c r="K67" s="133"/>
      <c r="L67" s="133"/>
      <c r="M67" s="134"/>
      <c r="N67" s="133"/>
      <c r="O67" s="140"/>
      <c r="P67" s="136"/>
      <c r="Q67" s="136"/>
      <c r="R67" s="117">
        <v>10</v>
      </c>
      <c r="S67" s="117">
        <f t="shared" si="7"/>
        <v>10.909090909090908</v>
      </c>
      <c r="T67" s="121">
        <v>11</v>
      </c>
      <c r="U67" s="117">
        <v>10</v>
      </c>
      <c r="V67" s="120">
        <f t="shared" si="8"/>
        <v>13.333333333333334</v>
      </c>
      <c r="W67" s="121">
        <v>14</v>
      </c>
      <c r="X67" s="121">
        <v>2</v>
      </c>
      <c r="Y67" s="137">
        <f t="shared" si="9"/>
        <v>27</v>
      </c>
    </row>
    <row r="68" spans="1:25" ht="11.25">
      <c r="A68" s="128" t="s">
        <v>909</v>
      </c>
      <c r="B68" s="138" t="s">
        <v>1218</v>
      </c>
      <c r="C68" s="130">
        <v>6500</v>
      </c>
      <c r="D68" s="130">
        <v>4200</v>
      </c>
      <c r="E68" s="130">
        <f t="shared" si="5"/>
        <v>10700</v>
      </c>
      <c r="F68" s="131">
        <v>1250</v>
      </c>
      <c r="G68" s="140" t="s">
        <v>782</v>
      </c>
      <c r="H68" s="130">
        <f t="shared" si="6"/>
        <v>8.56</v>
      </c>
      <c r="I68" s="131"/>
      <c r="J68" s="132"/>
      <c r="K68" s="133"/>
      <c r="L68" s="133"/>
      <c r="M68" s="134"/>
      <c r="N68" s="133"/>
      <c r="O68" s="140"/>
      <c r="P68" s="136"/>
      <c r="Q68" s="136"/>
      <c r="R68" s="117">
        <v>4</v>
      </c>
      <c r="S68" s="117">
        <f t="shared" si="7"/>
        <v>4.363636363636363</v>
      </c>
      <c r="T68" s="121">
        <v>5</v>
      </c>
      <c r="U68" s="117">
        <v>4</v>
      </c>
      <c r="V68" s="120">
        <f t="shared" si="8"/>
        <v>5.333333333333333</v>
      </c>
      <c r="W68" s="121">
        <v>6</v>
      </c>
      <c r="X68" s="121">
        <v>1</v>
      </c>
      <c r="Y68" s="137">
        <f t="shared" si="9"/>
        <v>12</v>
      </c>
    </row>
    <row r="69" spans="1:25" ht="11.25">
      <c r="A69" s="128" t="s">
        <v>911</v>
      </c>
      <c r="B69" s="129" t="s">
        <v>1219</v>
      </c>
      <c r="C69" s="130">
        <v>5000</v>
      </c>
      <c r="D69" s="130">
        <v>3500</v>
      </c>
      <c r="E69" s="130">
        <f t="shared" si="5"/>
        <v>8500</v>
      </c>
      <c r="F69" s="131">
        <v>500</v>
      </c>
      <c r="G69" s="140" t="s">
        <v>782</v>
      </c>
      <c r="H69" s="130">
        <f t="shared" si="6"/>
        <v>17</v>
      </c>
      <c r="I69" s="131"/>
      <c r="J69" s="132"/>
      <c r="K69" s="133"/>
      <c r="L69" s="133"/>
      <c r="M69" s="134"/>
      <c r="N69" s="133"/>
      <c r="O69" s="140"/>
      <c r="P69" s="136"/>
      <c r="Q69" s="136"/>
      <c r="R69" s="117">
        <v>8</v>
      </c>
      <c r="S69" s="117">
        <f t="shared" si="7"/>
        <v>8.727272727272727</v>
      </c>
      <c r="T69" s="121">
        <v>9</v>
      </c>
      <c r="U69" s="117">
        <v>6</v>
      </c>
      <c r="V69" s="120">
        <f t="shared" si="8"/>
        <v>8</v>
      </c>
      <c r="W69" s="121">
        <v>8</v>
      </c>
      <c r="X69" s="121">
        <v>1</v>
      </c>
      <c r="Y69" s="137">
        <f t="shared" si="9"/>
        <v>18</v>
      </c>
    </row>
    <row r="70" spans="1:25" ht="11.25">
      <c r="A70" s="128" t="s">
        <v>913</v>
      </c>
      <c r="B70" s="129" t="s">
        <v>1220</v>
      </c>
      <c r="C70" s="130">
        <v>45000</v>
      </c>
      <c r="D70" s="130">
        <v>72000</v>
      </c>
      <c r="E70" s="130">
        <f t="shared" si="5"/>
        <v>117000</v>
      </c>
      <c r="F70" s="131">
        <v>1500</v>
      </c>
      <c r="G70" s="140" t="s">
        <v>782</v>
      </c>
      <c r="H70" s="130">
        <f t="shared" si="6"/>
        <v>78</v>
      </c>
      <c r="I70" s="131"/>
      <c r="J70" s="132"/>
      <c r="K70" s="133"/>
      <c r="L70" s="133"/>
      <c r="M70" s="134"/>
      <c r="N70" s="133"/>
      <c r="O70" s="140"/>
      <c r="P70" s="136"/>
      <c r="Q70" s="136"/>
      <c r="R70" s="117">
        <v>22</v>
      </c>
      <c r="S70" s="117">
        <f t="shared" si="7"/>
        <v>24</v>
      </c>
      <c r="T70" s="121">
        <v>24</v>
      </c>
      <c r="U70" s="117">
        <v>4</v>
      </c>
      <c r="V70" s="120">
        <f t="shared" si="8"/>
        <v>5.333333333333333</v>
      </c>
      <c r="W70" s="121">
        <v>6</v>
      </c>
      <c r="Y70" s="137">
        <f t="shared" si="9"/>
        <v>30</v>
      </c>
    </row>
    <row r="71" spans="1:25" ht="11.25">
      <c r="A71" s="128" t="s">
        <v>915</v>
      </c>
      <c r="B71" s="129" t="s">
        <v>1221</v>
      </c>
      <c r="C71" s="130">
        <v>8200</v>
      </c>
      <c r="D71" s="130">
        <v>0</v>
      </c>
      <c r="E71" s="130">
        <f aca="true" t="shared" si="10" ref="E71:E90">C71+D71</f>
        <v>8200</v>
      </c>
      <c r="F71" s="131">
        <v>200</v>
      </c>
      <c r="G71" s="140" t="s">
        <v>782</v>
      </c>
      <c r="H71" s="130">
        <f aca="true" t="shared" si="11" ref="H71:H76">E71/F71</f>
        <v>41</v>
      </c>
      <c r="I71" s="131"/>
      <c r="J71" s="132"/>
      <c r="K71" s="133"/>
      <c r="L71" s="133"/>
      <c r="M71" s="134"/>
      <c r="N71" s="133"/>
      <c r="O71" s="140"/>
      <c r="P71" s="136"/>
      <c r="Q71" s="136"/>
      <c r="R71" s="117">
        <v>31</v>
      </c>
      <c r="S71" s="117">
        <f aca="true" t="shared" si="12" ref="S71:S89">R71/22*24</f>
        <v>33.81818181818182</v>
      </c>
      <c r="T71" s="121">
        <v>34</v>
      </c>
      <c r="V71" s="120">
        <f aca="true" t="shared" si="13" ref="V71:V89">U71/18*24</f>
        <v>0</v>
      </c>
      <c r="W71" s="121">
        <v>0</v>
      </c>
      <c r="Y71" s="137">
        <f aca="true" t="shared" si="14" ref="Y71:Y89">T71+W71+X71</f>
        <v>34</v>
      </c>
    </row>
    <row r="72" spans="1:25" ht="11.25">
      <c r="A72" s="128" t="s">
        <v>917</v>
      </c>
      <c r="B72" s="129" t="s">
        <v>1222</v>
      </c>
      <c r="C72" s="130">
        <v>60000</v>
      </c>
      <c r="D72" s="130">
        <v>51000</v>
      </c>
      <c r="E72" s="130">
        <f t="shared" si="10"/>
        <v>111000</v>
      </c>
      <c r="F72" s="131">
        <v>1500</v>
      </c>
      <c r="G72" s="140" t="s">
        <v>782</v>
      </c>
      <c r="H72" s="130">
        <f t="shared" si="11"/>
        <v>74</v>
      </c>
      <c r="I72" s="131"/>
      <c r="J72" s="132"/>
      <c r="K72" s="133"/>
      <c r="L72" s="133"/>
      <c r="M72" s="134"/>
      <c r="N72" s="133"/>
      <c r="O72" s="140"/>
      <c r="P72" s="136"/>
      <c r="Q72" s="136"/>
      <c r="R72" s="117">
        <v>17</v>
      </c>
      <c r="S72" s="117">
        <f t="shared" si="12"/>
        <v>18.545454545454547</v>
      </c>
      <c r="T72" s="121">
        <v>19</v>
      </c>
      <c r="U72" s="117">
        <v>25</v>
      </c>
      <c r="V72" s="120">
        <f t="shared" si="13"/>
        <v>33.33333333333333</v>
      </c>
      <c r="W72" s="121">
        <v>34</v>
      </c>
      <c r="Y72" s="137">
        <f t="shared" si="14"/>
        <v>53</v>
      </c>
    </row>
    <row r="73" spans="1:25" ht="11.25">
      <c r="A73" s="128" t="s">
        <v>919</v>
      </c>
      <c r="B73" s="129" t="s">
        <v>1223</v>
      </c>
      <c r="C73" s="130">
        <v>70000</v>
      </c>
      <c r="D73" s="130">
        <v>0</v>
      </c>
      <c r="E73" s="130">
        <f t="shared" si="10"/>
        <v>70000</v>
      </c>
      <c r="F73" s="131">
        <v>1875</v>
      </c>
      <c r="G73" s="140" t="s">
        <v>782</v>
      </c>
      <c r="H73" s="130">
        <f t="shared" si="11"/>
        <v>37.333333333333336</v>
      </c>
      <c r="I73" s="131"/>
      <c r="J73" s="132"/>
      <c r="K73" s="133"/>
      <c r="L73" s="133"/>
      <c r="M73" s="134"/>
      <c r="N73" s="133"/>
      <c r="O73" s="140"/>
      <c r="P73" s="136"/>
      <c r="Q73" s="136"/>
      <c r="R73" s="117">
        <v>24</v>
      </c>
      <c r="S73" s="117">
        <f t="shared" si="12"/>
        <v>26.18181818181818</v>
      </c>
      <c r="T73" s="121">
        <v>27</v>
      </c>
      <c r="V73" s="120">
        <f t="shared" si="13"/>
        <v>0</v>
      </c>
      <c r="W73" s="121">
        <v>0</v>
      </c>
      <c r="Y73" s="137">
        <f t="shared" si="14"/>
        <v>27</v>
      </c>
    </row>
    <row r="74" spans="1:25" ht="11.25">
      <c r="A74" s="128" t="s">
        <v>921</v>
      </c>
      <c r="B74" s="129" t="s">
        <v>1224</v>
      </c>
      <c r="C74" s="130">
        <v>6000</v>
      </c>
      <c r="D74" s="130">
        <v>25000</v>
      </c>
      <c r="E74" s="130">
        <f t="shared" si="10"/>
        <v>31000</v>
      </c>
      <c r="F74" s="131">
        <v>1300</v>
      </c>
      <c r="G74" s="140" t="s">
        <v>782</v>
      </c>
      <c r="H74" s="130">
        <f t="shared" si="11"/>
        <v>23.846153846153847</v>
      </c>
      <c r="I74" s="131"/>
      <c r="J74" s="132"/>
      <c r="K74" s="133"/>
      <c r="L74" s="133"/>
      <c r="M74" s="134"/>
      <c r="N74" s="133"/>
      <c r="O74" s="140"/>
      <c r="P74" s="136"/>
      <c r="Q74" s="136"/>
      <c r="R74" s="117">
        <v>4</v>
      </c>
      <c r="S74" s="117">
        <f t="shared" si="12"/>
        <v>4.363636363636363</v>
      </c>
      <c r="T74" s="121">
        <v>5</v>
      </c>
      <c r="U74" s="117">
        <v>17</v>
      </c>
      <c r="V74" s="120">
        <f t="shared" si="13"/>
        <v>22.666666666666664</v>
      </c>
      <c r="W74" s="121">
        <v>23</v>
      </c>
      <c r="Y74" s="137">
        <f t="shared" si="14"/>
        <v>28</v>
      </c>
    </row>
    <row r="75" spans="1:26" ht="11.25">
      <c r="A75" s="128" t="s">
        <v>923</v>
      </c>
      <c r="B75" s="129" t="s">
        <v>1225</v>
      </c>
      <c r="C75" s="130">
        <v>0</v>
      </c>
      <c r="D75" s="130">
        <v>77000</v>
      </c>
      <c r="E75" s="130">
        <f t="shared" si="10"/>
        <v>77000</v>
      </c>
      <c r="F75" s="131">
        <v>750</v>
      </c>
      <c r="G75" s="140" t="s">
        <v>782</v>
      </c>
      <c r="H75" s="130">
        <f t="shared" si="11"/>
        <v>102.66666666666667</v>
      </c>
      <c r="I75" s="131"/>
      <c r="J75" s="141"/>
      <c r="K75" s="133"/>
      <c r="L75" s="133"/>
      <c r="M75" s="134"/>
      <c r="N75" s="133"/>
      <c r="O75" s="140"/>
      <c r="P75" s="136"/>
      <c r="Q75" s="136"/>
      <c r="R75" s="117">
        <v>0</v>
      </c>
      <c r="S75" s="117">
        <f t="shared" si="12"/>
        <v>0</v>
      </c>
      <c r="T75" s="121">
        <v>0</v>
      </c>
      <c r="U75" s="117">
        <v>16</v>
      </c>
      <c r="V75" s="120">
        <f t="shared" si="13"/>
        <v>21.333333333333332</v>
      </c>
      <c r="W75" s="121">
        <v>22</v>
      </c>
      <c r="Y75" s="137">
        <f t="shared" si="14"/>
        <v>22</v>
      </c>
      <c r="Z75" s="117" t="s">
        <v>1226</v>
      </c>
    </row>
    <row r="76" spans="1:25" ht="11.25">
      <c r="A76" s="128" t="s">
        <v>925</v>
      </c>
      <c r="B76" s="129" t="s">
        <v>1227</v>
      </c>
      <c r="C76" s="130">
        <v>62000</v>
      </c>
      <c r="D76" s="130">
        <v>96000</v>
      </c>
      <c r="E76" s="130">
        <f t="shared" si="10"/>
        <v>158000</v>
      </c>
      <c r="F76" s="131">
        <v>600</v>
      </c>
      <c r="G76" s="140" t="s">
        <v>782</v>
      </c>
      <c r="H76" s="130">
        <f t="shared" si="11"/>
        <v>263.3333333333333</v>
      </c>
      <c r="I76" s="131"/>
      <c r="J76" s="141"/>
      <c r="K76" s="133"/>
      <c r="L76" s="133"/>
      <c r="M76" s="134"/>
      <c r="N76" s="133"/>
      <c r="O76" s="140"/>
      <c r="P76" s="136"/>
      <c r="Q76" s="136"/>
      <c r="R76" s="117">
        <v>72</v>
      </c>
      <c r="S76" s="117">
        <f t="shared" si="12"/>
        <v>78.54545454545455</v>
      </c>
      <c r="T76" s="121">
        <v>79</v>
      </c>
      <c r="U76" s="117">
        <v>2</v>
      </c>
      <c r="V76" s="120">
        <f t="shared" si="13"/>
        <v>2.6666666666666665</v>
      </c>
      <c r="W76" s="121">
        <v>3</v>
      </c>
      <c r="Y76" s="137">
        <f t="shared" si="14"/>
        <v>82</v>
      </c>
    </row>
    <row r="77" spans="1:25" ht="11.25">
      <c r="A77" s="128" t="s">
        <v>927</v>
      </c>
      <c r="B77" s="129" t="s">
        <v>1228</v>
      </c>
      <c r="C77" s="130">
        <v>80000</v>
      </c>
      <c r="D77" s="130">
        <v>105000</v>
      </c>
      <c r="E77" s="130">
        <f t="shared" si="10"/>
        <v>185000</v>
      </c>
      <c r="F77" s="743">
        <v>20000</v>
      </c>
      <c r="G77" s="744" t="s">
        <v>782</v>
      </c>
      <c r="H77" s="745">
        <v>28</v>
      </c>
      <c r="I77" s="743"/>
      <c r="J77" s="746"/>
      <c r="K77" s="747"/>
      <c r="L77" s="747"/>
      <c r="M77" s="748"/>
      <c r="N77" s="747"/>
      <c r="O77" s="744"/>
      <c r="P77" s="749"/>
      <c r="Q77" s="749"/>
      <c r="R77" s="117">
        <v>3</v>
      </c>
      <c r="S77" s="117">
        <f t="shared" si="12"/>
        <v>3.2727272727272725</v>
      </c>
      <c r="T77" s="121">
        <v>4</v>
      </c>
      <c r="U77" s="117">
        <v>2</v>
      </c>
      <c r="V77" s="120">
        <f t="shared" si="13"/>
        <v>2.6666666666666665</v>
      </c>
      <c r="W77" s="121">
        <v>3</v>
      </c>
      <c r="Y77" s="137">
        <f t="shared" si="14"/>
        <v>7</v>
      </c>
    </row>
    <row r="78" spans="1:25" ht="11.25">
      <c r="A78" s="128" t="s">
        <v>929</v>
      </c>
      <c r="B78" s="129" t="s">
        <v>1229</v>
      </c>
      <c r="C78" s="130">
        <v>80000</v>
      </c>
      <c r="D78" s="130">
        <v>105000</v>
      </c>
      <c r="E78" s="130">
        <f t="shared" si="10"/>
        <v>185000</v>
      </c>
      <c r="F78" s="743"/>
      <c r="G78" s="744" t="s">
        <v>782</v>
      </c>
      <c r="H78" s="745"/>
      <c r="I78" s="743"/>
      <c r="J78" s="746"/>
      <c r="K78" s="747"/>
      <c r="L78" s="747"/>
      <c r="M78" s="748"/>
      <c r="N78" s="747"/>
      <c r="O78" s="744"/>
      <c r="P78" s="749"/>
      <c r="Q78" s="749"/>
      <c r="S78" s="117">
        <f t="shared" si="12"/>
        <v>0</v>
      </c>
      <c r="T78" s="121">
        <v>0</v>
      </c>
      <c r="V78" s="120">
        <f t="shared" si="13"/>
        <v>0</v>
      </c>
      <c r="W78" s="121">
        <v>0</v>
      </c>
      <c r="Y78" s="137">
        <f t="shared" si="14"/>
        <v>0</v>
      </c>
    </row>
    <row r="79" spans="1:25" ht="11.25">
      <c r="A79" s="128" t="s">
        <v>931</v>
      </c>
      <c r="B79" s="129" t="s">
        <v>1230</v>
      </c>
      <c r="C79" s="130">
        <v>80000</v>
      </c>
      <c r="D79" s="130">
        <v>105000</v>
      </c>
      <c r="E79" s="130">
        <f t="shared" si="10"/>
        <v>185000</v>
      </c>
      <c r="F79" s="743"/>
      <c r="G79" s="744" t="s">
        <v>782</v>
      </c>
      <c r="H79" s="745"/>
      <c r="I79" s="743"/>
      <c r="J79" s="746"/>
      <c r="K79" s="747"/>
      <c r="L79" s="747"/>
      <c r="M79" s="748"/>
      <c r="N79" s="747"/>
      <c r="O79" s="744"/>
      <c r="P79" s="749"/>
      <c r="Q79" s="749"/>
      <c r="S79" s="117">
        <f t="shared" si="12"/>
        <v>0</v>
      </c>
      <c r="T79" s="121">
        <v>0</v>
      </c>
      <c r="V79" s="120">
        <f t="shared" si="13"/>
        <v>0</v>
      </c>
      <c r="W79" s="121">
        <v>0</v>
      </c>
      <c r="Y79" s="137">
        <f t="shared" si="14"/>
        <v>0</v>
      </c>
    </row>
    <row r="80" spans="1:25" ht="11.25">
      <c r="A80" s="128" t="s">
        <v>933</v>
      </c>
      <c r="B80" s="129" t="s">
        <v>1231</v>
      </c>
      <c r="C80" s="130">
        <v>12000</v>
      </c>
      <c r="D80" s="130">
        <v>45000</v>
      </c>
      <c r="E80" s="130">
        <f t="shared" si="10"/>
        <v>57000</v>
      </c>
      <c r="F80" s="131">
        <v>1500</v>
      </c>
      <c r="G80" s="140" t="s">
        <v>782</v>
      </c>
      <c r="H80" s="130">
        <f aca="true" t="shared" si="15" ref="H80:H89">E80/F80</f>
        <v>38</v>
      </c>
      <c r="I80" s="131"/>
      <c r="J80" s="132"/>
      <c r="K80" s="133"/>
      <c r="L80" s="133"/>
      <c r="M80" s="134"/>
      <c r="N80" s="133"/>
      <c r="O80" s="140"/>
      <c r="P80" s="136"/>
      <c r="Q80" s="136"/>
      <c r="R80" s="117">
        <v>7</v>
      </c>
      <c r="S80" s="117">
        <f t="shared" si="12"/>
        <v>7.636363636363637</v>
      </c>
      <c r="T80" s="121">
        <v>8</v>
      </c>
      <c r="U80" s="117">
        <v>21</v>
      </c>
      <c r="V80" s="120">
        <f t="shared" si="13"/>
        <v>28</v>
      </c>
      <c r="W80" s="121">
        <v>28</v>
      </c>
      <c r="Y80" s="137">
        <f t="shared" si="14"/>
        <v>36</v>
      </c>
    </row>
    <row r="81" spans="1:25" ht="11.25">
      <c r="A81" s="128" t="s">
        <v>935</v>
      </c>
      <c r="B81" s="129" t="s">
        <v>1232</v>
      </c>
      <c r="C81" s="130">
        <v>40000</v>
      </c>
      <c r="D81" s="130">
        <v>38000</v>
      </c>
      <c r="E81" s="130">
        <f t="shared" si="10"/>
        <v>78000</v>
      </c>
      <c r="F81" s="131">
        <v>1000</v>
      </c>
      <c r="G81" s="140" t="s">
        <v>782</v>
      </c>
      <c r="H81" s="130">
        <f t="shared" si="15"/>
        <v>78</v>
      </c>
      <c r="I81" s="131"/>
      <c r="J81" s="132"/>
      <c r="K81" s="133"/>
      <c r="L81" s="133"/>
      <c r="M81" s="134"/>
      <c r="N81" s="133"/>
      <c r="O81" s="140"/>
      <c r="P81" s="136"/>
      <c r="Q81" s="136"/>
      <c r="R81" s="117">
        <v>28</v>
      </c>
      <c r="S81" s="117">
        <f t="shared" si="12"/>
        <v>30.545454545454547</v>
      </c>
      <c r="T81" s="121">
        <v>31</v>
      </c>
      <c r="V81" s="120">
        <f t="shared" si="13"/>
        <v>0</v>
      </c>
      <c r="W81" s="121">
        <v>44</v>
      </c>
      <c r="Y81" s="137">
        <f t="shared" si="14"/>
        <v>75</v>
      </c>
    </row>
    <row r="82" spans="1:25" ht="11.25">
      <c r="A82" s="128" t="s">
        <v>937</v>
      </c>
      <c r="B82" s="138" t="s">
        <v>1233</v>
      </c>
      <c r="C82" s="130">
        <v>8000</v>
      </c>
      <c r="D82" s="130">
        <v>17000</v>
      </c>
      <c r="E82" s="130">
        <f t="shared" si="10"/>
        <v>25000</v>
      </c>
      <c r="F82" s="131">
        <v>2800</v>
      </c>
      <c r="G82" s="140" t="s">
        <v>782</v>
      </c>
      <c r="H82" s="130">
        <f t="shared" si="15"/>
        <v>8.928571428571429</v>
      </c>
      <c r="I82" s="131"/>
      <c r="J82" s="132"/>
      <c r="K82" s="133"/>
      <c r="L82" s="133"/>
      <c r="M82" s="134"/>
      <c r="N82" s="133"/>
      <c r="O82" s="140"/>
      <c r="P82" s="136"/>
      <c r="Q82" s="136"/>
      <c r="R82" s="117">
        <v>1</v>
      </c>
      <c r="S82" s="117">
        <f t="shared" si="12"/>
        <v>1.0909090909090908</v>
      </c>
      <c r="T82" s="121">
        <v>2</v>
      </c>
      <c r="U82" s="117">
        <v>5</v>
      </c>
      <c r="V82" s="120">
        <f t="shared" si="13"/>
        <v>6.666666666666667</v>
      </c>
      <c r="W82" s="121">
        <v>7</v>
      </c>
      <c r="Y82" s="137">
        <f t="shared" si="14"/>
        <v>9</v>
      </c>
    </row>
    <row r="83" spans="1:25" ht="11.25">
      <c r="A83" s="128" t="s">
        <v>939</v>
      </c>
      <c r="B83" s="129" t="s">
        <v>1234</v>
      </c>
      <c r="C83" s="130">
        <v>7000</v>
      </c>
      <c r="D83" s="130">
        <v>39000</v>
      </c>
      <c r="E83" s="130">
        <f t="shared" si="10"/>
        <v>46000</v>
      </c>
      <c r="F83" s="131">
        <v>1300</v>
      </c>
      <c r="G83" s="140" t="s">
        <v>782</v>
      </c>
      <c r="H83" s="130">
        <f t="shared" si="15"/>
        <v>35.38461538461539</v>
      </c>
      <c r="I83" s="131"/>
      <c r="J83" s="132"/>
      <c r="K83" s="133"/>
      <c r="L83" s="133"/>
      <c r="M83" s="134"/>
      <c r="N83" s="133"/>
      <c r="O83" s="140"/>
      <c r="P83" s="136"/>
      <c r="Q83" s="136"/>
      <c r="R83" s="117">
        <v>4</v>
      </c>
      <c r="S83" s="117">
        <f t="shared" si="12"/>
        <v>4.363636363636363</v>
      </c>
      <c r="T83" s="121">
        <v>5</v>
      </c>
      <c r="U83" s="117">
        <v>23</v>
      </c>
      <c r="V83" s="120">
        <f t="shared" si="13"/>
        <v>30.666666666666664</v>
      </c>
      <c r="W83" s="121">
        <v>31</v>
      </c>
      <c r="Y83" s="137">
        <f t="shared" si="14"/>
        <v>36</v>
      </c>
    </row>
    <row r="84" spans="1:256" s="120" customFormat="1" ht="11.25">
      <c r="A84" s="128" t="s">
        <v>941</v>
      </c>
      <c r="B84" s="129" t="s">
        <v>1235</v>
      </c>
      <c r="C84" s="130">
        <v>0</v>
      </c>
      <c r="D84" s="130">
        <v>29000</v>
      </c>
      <c r="E84" s="130">
        <f t="shared" si="10"/>
        <v>29000</v>
      </c>
      <c r="F84" s="131">
        <v>3032</v>
      </c>
      <c r="G84" s="140" t="s">
        <v>782</v>
      </c>
      <c r="H84" s="130">
        <f t="shared" si="15"/>
        <v>9.564643799472295</v>
      </c>
      <c r="I84" s="131"/>
      <c r="J84" s="141"/>
      <c r="K84" s="133"/>
      <c r="L84" s="133"/>
      <c r="M84" s="134"/>
      <c r="N84" s="133"/>
      <c r="O84" s="140"/>
      <c r="P84" s="136"/>
      <c r="Q84" s="136"/>
      <c r="S84" s="117">
        <f t="shared" si="12"/>
        <v>0</v>
      </c>
      <c r="T84" s="121">
        <v>0</v>
      </c>
      <c r="U84" s="120">
        <v>8</v>
      </c>
      <c r="V84" s="120">
        <f t="shared" si="13"/>
        <v>10.666666666666666</v>
      </c>
      <c r="W84" s="122">
        <v>11</v>
      </c>
      <c r="X84" s="122"/>
      <c r="Y84" s="137">
        <f t="shared" si="14"/>
        <v>11</v>
      </c>
      <c r="IS84" s="117"/>
      <c r="IT84" s="117"/>
      <c r="IU84" s="117"/>
      <c r="IV84" s="117"/>
    </row>
    <row r="85" spans="1:256" s="120" customFormat="1" ht="11.25">
      <c r="A85" s="128" t="s">
        <v>943</v>
      </c>
      <c r="B85" s="129" t="s">
        <v>1236</v>
      </c>
      <c r="C85" s="130">
        <v>0</v>
      </c>
      <c r="D85" s="130">
        <v>20000</v>
      </c>
      <c r="E85" s="130">
        <f t="shared" si="10"/>
        <v>20000</v>
      </c>
      <c r="F85" s="131">
        <v>1440</v>
      </c>
      <c r="G85" s="140" t="s">
        <v>782</v>
      </c>
      <c r="H85" s="130">
        <f t="shared" si="15"/>
        <v>13.88888888888889</v>
      </c>
      <c r="I85" s="131"/>
      <c r="J85" s="141"/>
      <c r="K85" s="133"/>
      <c r="L85" s="133"/>
      <c r="M85" s="134"/>
      <c r="N85" s="133"/>
      <c r="O85" s="140"/>
      <c r="P85" s="136"/>
      <c r="Q85" s="136"/>
      <c r="S85" s="117">
        <f t="shared" si="12"/>
        <v>0</v>
      </c>
      <c r="T85" s="121">
        <v>0</v>
      </c>
      <c r="U85" s="120">
        <v>13</v>
      </c>
      <c r="V85" s="120">
        <f t="shared" si="13"/>
        <v>17.333333333333332</v>
      </c>
      <c r="W85" s="122">
        <v>18</v>
      </c>
      <c r="X85" s="122"/>
      <c r="Y85" s="137">
        <f t="shared" si="14"/>
        <v>18</v>
      </c>
      <c r="IS85" s="117"/>
      <c r="IT85" s="117"/>
      <c r="IU85" s="117"/>
      <c r="IV85" s="117"/>
    </row>
    <row r="86" spans="1:256" s="120" customFormat="1" ht="11.25">
      <c r="A86" s="128" t="s">
        <v>945</v>
      </c>
      <c r="B86" s="129" t="s">
        <v>1237</v>
      </c>
      <c r="C86" s="130">
        <v>0</v>
      </c>
      <c r="D86" s="130">
        <v>18000</v>
      </c>
      <c r="E86" s="130">
        <f t="shared" si="10"/>
        <v>18000</v>
      </c>
      <c r="F86" s="131">
        <v>3060</v>
      </c>
      <c r="G86" s="143" t="s">
        <v>782</v>
      </c>
      <c r="H86" s="130">
        <f t="shared" si="15"/>
        <v>5.882352941176471</v>
      </c>
      <c r="I86" s="131"/>
      <c r="J86" s="144"/>
      <c r="K86" s="133"/>
      <c r="L86" s="133"/>
      <c r="M86" s="134"/>
      <c r="N86" s="146"/>
      <c r="O86" s="143"/>
      <c r="P86" s="147"/>
      <c r="Q86" s="147"/>
      <c r="S86" s="117">
        <f t="shared" si="12"/>
        <v>0</v>
      </c>
      <c r="T86" s="121">
        <v>0</v>
      </c>
      <c r="U86" s="120">
        <v>5</v>
      </c>
      <c r="V86" s="120">
        <f t="shared" si="13"/>
        <v>6.666666666666667</v>
      </c>
      <c r="W86" s="122">
        <v>7</v>
      </c>
      <c r="X86" s="122"/>
      <c r="Y86" s="137">
        <f t="shared" si="14"/>
        <v>7</v>
      </c>
      <c r="IS86" s="117"/>
      <c r="IT86" s="117"/>
      <c r="IU86" s="117"/>
      <c r="IV86" s="117"/>
    </row>
    <row r="87" spans="1:256" s="120" customFormat="1" ht="11.25">
      <c r="A87" s="128" t="s">
        <v>947</v>
      </c>
      <c r="B87" s="129" t="s">
        <v>1238</v>
      </c>
      <c r="C87" s="130">
        <v>0</v>
      </c>
      <c r="D87" s="130">
        <v>5400</v>
      </c>
      <c r="E87" s="130">
        <f t="shared" si="10"/>
        <v>5400</v>
      </c>
      <c r="F87" s="131">
        <v>294</v>
      </c>
      <c r="G87" s="143" t="s">
        <v>782</v>
      </c>
      <c r="H87" s="130">
        <f t="shared" si="15"/>
        <v>18.367346938775512</v>
      </c>
      <c r="I87" s="131"/>
      <c r="J87" s="144"/>
      <c r="K87" s="133"/>
      <c r="L87" s="133"/>
      <c r="M87" s="134"/>
      <c r="N87" s="146"/>
      <c r="O87" s="143"/>
      <c r="P87" s="147"/>
      <c r="Q87" s="147"/>
      <c r="S87" s="117">
        <f t="shared" si="12"/>
        <v>0</v>
      </c>
      <c r="T87" s="121">
        <v>0</v>
      </c>
      <c r="U87" s="120">
        <v>20</v>
      </c>
      <c r="V87" s="120">
        <f t="shared" si="13"/>
        <v>26.666666666666668</v>
      </c>
      <c r="W87" s="122">
        <v>27</v>
      </c>
      <c r="X87" s="122">
        <v>2</v>
      </c>
      <c r="Y87" s="137">
        <f t="shared" si="14"/>
        <v>29</v>
      </c>
      <c r="IS87" s="117"/>
      <c r="IT87" s="117"/>
      <c r="IU87" s="117"/>
      <c r="IV87" s="117"/>
    </row>
    <row r="88" spans="1:256" s="120" customFormat="1" ht="11.25">
      <c r="A88" s="128" t="s">
        <v>949</v>
      </c>
      <c r="B88" s="129" t="s">
        <v>1239</v>
      </c>
      <c r="C88" s="130">
        <v>0</v>
      </c>
      <c r="D88" s="130">
        <v>2200</v>
      </c>
      <c r="E88" s="130">
        <f t="shared" si="10"/>
        <v>2200</v>
      </c>
      <c r="F88" s="131">
        <v>200</v>
      </c>
      <c r="G88" s="143" t="s">
        <v>782</v>
      </c>
      <c r="H88" s="130">
        <f t="shared" si="15"/>
        <v>11</v>
      </c>
      <c r="I88" s="131"/>
      <c r="J88" s="144"/>
      <c r="K88" s="139"/>
      <c r="L88" s="139"/>
      <c r="M88" s="142"/>
      <c r="N88" s="146"/>
      <c r="O88" s="143"/>
      <c r="P88" s="147"/>
      <c r="Q88" s="147"/>
      <c r="S88" s="117">
        <f t="shared" si="12"/>
        <v>0</v>
      </c>
      <c r="T88" s="121">
        <v>0</v>
      </c>
      <c r="U88" s="120">
        <v>8</v>
      </c>
      <c r="V88" s="120">
        <f t="shared" si="13"/>
        <v>10.666666666666666</v>
      </c>
      <c r="W88" s="122">
        <v>11</v>
      </c>
      <c r="X88" s="122"/>
      <c r="Y88" s="137">
        <f t="shared" si="14"/>
        <v>11</v>
      </c>
      <c r="IS88" s="117"/>
      <c r="IT88" s="117"/>
      <c r="IU88" s="117"/>
      <c r="IV88" s="117"/>
    </row>
    <row r="89" spans="1:256" s="120" customFormat="1" ht="11.25">
      <c r="A89" s="128" t="s">
        <v>951</v>
      </c>
      <c r="B89" s="129" t="s">
        <v>1240</v>
      </c>
      <c r="C89" s="130">
        <v>400</v>
      </c>
      <c r="D89" s="130">
        <v>1000</v>
      </c>
      <c r="E89" s="130">
        <f t="shared" si="10"/>
        <v>1400</v>
      </c>
      <c r="F89" s="131">
        <v>100</v>
      </c>
      <c r="G89" s="143" t="s">
        <v>782</v>
      </c>
      <c r="H89" s="130">
        <f t="shared" si="15"/>
        <v>14</v>
      </c>
      <c r="I89" s="131"/>
      <c r="J89" s="144"/>
      <c r="K89" s="145"/>
      <c r="L89" s="133"/>
      <c r="M89" s="134"/>
      <c r="N89" s="146"/>
      <c r="O89" s="143"/>
      <c r="P89" s="147"/>
      <c r="Q89" s="147"/>
      <c r="R89" s="120">
        <v>19</v>
      </c>
      <c r="S89" s="117">
        <f t="shared" si="12"/>
        <v>20.727272727272727</v>
      </c>
      <c r="T89" s="121">
        <v>21</v>
      </c>
      <c r="U89" s="120">
        <v>5</v>
      </c>
      <c r="V89" s="120">
        <f t="shared" si="13"/>
        <v>6.666666666666667</v>
      </c>
      <c r="W89" s="122">
        <v>7</v>
      </c>
      <c r="X89" s="122"/>
      <c r="Y89" s="137">
        <f t="shared" si="14"/>
        <v>28</v>
      </c>
      <c r="IS89" s="117"/>
      <c r="IT89" s="117"/>
      <c r="IU89" s="117"/>
      <c r="IV89" s="117"/>
    </row>
    <row r="90" spans="1:20" ht="17.25" customHeight="1">
      <c r="A90" s="148"/>
      <c r="B90" s="148" t="s">
        <v>1036</v>
      </c>
      <c r="C90" s="149">
        <f>SUM(C7:C89)</f>
        <v>975000</v>
      </c>
      <c r="D90" s="150">
        <f>SUM(D7:D89)</f>
        <v>1399300</v>
      </c>
      <c r="E90" s="130">
        <f t="shared" si="10"/>
        <v>2374300</v>
      </c>
      <c r="F90" s="130"/>
      <c r="G90" s="148"/>
      <c r="H90" s="148"/>
      <c r="I90" s="148"/>
      <c r="J90" s="132"/>
      <c r="K90" s="148"/>
      <c r="L90" s="133"/>
      <c r="M90" s="133"/>
      <c r="N90" s="133"/>
      <c r="O90" s="133"/>
      <c r="P90" s="133"/>
      <c r="Q90" s="133"/>
      <c r="S90" s="151"/>
      <c r="T90" s="152"/>
    </row>
    <row r="91" spans="1:256" s="120" customFormat="1" ht="12" customHeight="1">
      <c r="A91" s="153"/>
      <c r="B91" s="153"/>
      <c r="C91" s="154"/>
      <c r="D91" s="155"/>
      <c r="E91" s="154"/>
      <c r="F91" s="154"/>
      <c r="G91" s="153"/>
      <c r="H91" s="153"/>
      <c r="I91" s="153"/>
      <c r="J91" s="156"/>
      <c r="K91" s="153"/>
      <c r="L91" s="157"/>
      <c r="M91" s="157"/>
      <c r="N91" s="157"/>
      <c r="O91" s="157"/>
      <c r="P91" s="157"/>
      <c r="Q91" s="157"/>
      <c r="S91" s="158"/>
      <c r="T91" s="159"/>
      <c r="W91" s="122"/>
      <c r="X91" s="122"/>
      <c r="Y91" s="122"/>
      <c r="IS91" s="117"/>
      <c r="IT91" s="117"/>
      <c r="IU91" s="117"/>
      <c r="IV91" s="117"/>
    </row>
    <row r="92" spans="1:20" ht="40.5" customHeight="1">
      <c r="A92" s="160" t="s">
        <v>763</v>
      </c>
      <c r="B92" s="160" t="s">
        <v>764</v>
      </c>
      <c r="C92" s="160"/>
      <c r="D92" s="160"/>
      <c r="E92" s="160" t="s">
        <v>1241</v>
      </c>
      <c r="F92" s="160"/>
      <c r="G92" s="160" t="s">
        <v>1043</v>
      </c>
      <c r="H92" s="160"/>
      <c r="I92" s="160" t="s">
        <v>1242</v>
      </c>
      <c r="J92" s="161" t="s">
        <v>1153</v>
      </c>
      <c r="K92" s="160" t="s">
        <v>1154</v>
      </c>
      <c r="L92" s="160" t="s">
        <v>773</v>
      </c>
      <c r="M92" s="160" t="s">
        <v>1047</v>
      </c>
      <c r="N92" s="160" t="s">
        <v>775</v>
      </c>
      <c r="O92" s="15" t="s">
        <v>776</v>
      </c>
      <c r="P92" s="18" t="s">
        <v>777</v>
      </c>
      <c r="Q92" s="18" t="s">
        <v>778</v>
      </c>
      <c r="S92" s="152"/>
      <c r="T92" s="152"/>
    </row>
    <row r="93" spans="1:19" ht="33.75">
      <c r="A93" s="162" t="s">
        <v>1243</v>
      </c>
      <c r="B93" s="163" t="s">
        <v>1244</v>
      </c>
      <c r="C93" s="130" t="s">
        <v>1245</v>
      </c>
      <c r="D93" s="130" t="s">
        <v>1245</v>
      </c>
      <c r="E93" s="130">
        <v>2374300</v>
      </c>
      <c r="F93" s="130"/>
      <c r="G93" s="164" t="s">
        <v>1246</v>
      </c>
      <c r="H93" s="164"/>
      <c r="I93" s="164"/>
      <c r="J93" s="148"/>
      <c r="K93" s="148"/>
      <c r="L93" s="165"/>
      <c r="M93" s="166"/>
      <c r="N93" s="165"/>
      <c r="O93" s="167"/>
      <c r="P93" s="168"/>
      <c r="Q93" s="168"/>
      <c r="S93" s="121"/>
    </row>
    <row r="94" spans="1:256" s="120" customFormat="1" ht="11.25">
      <c r="A94" s="169"/>
      <c r="B94" s="170"/>
      <c r="C94" s="154"/>
      <c r="D94" s="154"/>
      <c r="E94" s="154"/>
      <c r="F94" s="154"/>
      <c r="G94" s="169"/>
      <c r="H94" s="169"/>
      <c r="I94" s="169"/>
      <c r="J94" s="153"/>
      <c r="K94" s="153"/>
      <c r="L94" s="171"/>
      <c r="M94" s="172"/>
      <c r="N94" s="171"/>
      <c r="O94" s="172"/>
      <c r="P94" s="171"/>
      <c r="Q94" s="171"/>
      <c r="S94" s="122"/>
      <c r="T94" s="122"/>
      <c r="W94" s="122"/>
      <c r="X94" s="122"/>
      <c r="Y94" s="122"/>
      <c r="IS94" s="117"/>
      <c r="IT94" s="117"/>
      <c r="IU94" s="117"/>
      <c r="IV94" s="117"/>
    </row>
    <row r="95" spans="1:19" ht="22.5">
      <c r="A95" s="162"/>
      <c r="B95" s="173" t="s">
        <v>1247</v>
      </c>
      <c r="C95" s="130"/>
      <c r="D95" s="130"/>
      <c r="E95" s="130"/>
      <c r="F95" s="130"/>
      <c r="G95" s="164"/>
      <c r="H95" s="164"/>
      <c r="I95" s="164"/>
      <c r="J95" s="148"/>
      <c r="K95" s="148"/>
      <c r="L95" s="174"/>
      <c r="M95" s="174"/>
      <c r="N95" s="174"/>
      <c r="O95" s="174"/>
      <c r="P95" s="174"/>
      <c r="Q95" s="174"/>
      <c r="S95" s="121"/>
    </row>
    <row r="96" spans="1:17" ht="26.25" customHeight="1">
      <c r="A96" s="175"/>
      <c r="B96" s="176"/>
      <c r="C96" s="154"/>
      <c r="D96" s="154"/>
      <c r="E96" s="154"/>
      <c r="F96" s="154"/>
      <c r="G96" s="177"/>
      <c r="H96" s="177"/>
      <c r="I96" s="177"/>
      <c r="J96" s="175"/>
      <c r="K96" s="175"/>
      <c r="L96" s="175"/>
      <c r="M96" s="178"/>
      <c r="N96" s="175"/>
      <c r="O96" s="153"/>
      <c r="P96" s="153"/>
      <c r="Q96" s="153"/>
    </row>
    <row r="97" spans="1:17" ht="42" customHeight="1">
      <c r="A97" s="160" t="s">
        <v>763</v>
      </c>
      <c r="B97" s="160" t="s">
        <v>1248</v>
      </c>
      <c r="C97" s="160" t="s">
        <v>1249</v>
      </c>
      <c r="D97" s="160" t="s">
        <v>1250</v>
      </c>
      <c r="E97" s="160" t="s">
        <v>1251</v>
      </c>
      <c r="F97" s="160"/>
      <c r="G97" s="160" t="s">
        <v>1043</v>
      </c>
      <c r="H97" s="160"/>
      <c r="I97" s="160" t="s">
        <v>1252</v>
      </c>
      <c r="J97" s="161" t="s">
        <v>1153</v>
      </c>
      <c r="K97" s="160" t="s">
        <v>1154</v>
      </c>
      <c r="L97" s="160" t="s">
        <v>773</v>
      </c>
      <c r="M97" s="179" t="s">
        <v>1047</v>
      </c>
      <c r="N97" s="160" t="s">
        <v>775</v>
      </c>
      <c r="O97" s="160" t="s">
        <v>1253</v>
      </c>
      <c r="P97" s="750" t="s">
        <v>1254</v>
      </c>
      <c r="Q97" s="750" t="s">
        <v>1255</v>
      </c>
    </row>
    <row r="98" spans="1:17" ht="22.5">
      <c r="A98" s="180">
        <v>1</v>
      </c>
      <c r="B98" s="129" t="s">
        <v>1256</v>
      </c>
      <c r="C98" s="149">
        <v>1</v>
      </c>
      <c r="D98" s="149">
        <v>2</v>
      </c>
      <c r="E98" s="181">
        <v>3</v>
      </c>
      <c r="F98" s="149"/>
      <c r="G98" s="164" t="s">
        <v>1257</v>
      </c>
      <c r="H98" s="164"/>
      <c r="I98" s="164">
        <v>24</v>
      </c>
      <c r="J98" s="182"/>
      <c r="K98" s="182"/>
      <c r="L98" s="182"/>
      <c r="M98" s="183"/>
      <c r="N98" s="182"/>
      <c r="O98" s="184"/>
      <c r="P98" s="751"/>
      <c r="Q98" s="751"/>
    </row>
    <row r="99" spans="1:17" ht="33.75">
      <c r="A99" s="180">
        <v>2</v>
      </c>
      <c r="B99" s="185" t="s">
        <v>1258</v>
      </c>
      <c r="C99" s="149">
        <v>1</v>
      </c>
      <c r="D99" s="149"/>
      <c r="E99" s="181">
        <v>1</v>
      </c>
      <c r="F99" s="149"/>
      <c r="G99" s="186" t="s">
        <v>1257</v>
      </c>
      <c r="H99" s="164"/>
      <c r="I99" s="164">
        <v>24</v>
      </c>
      <c r="J99" s="187"/>
      <c r="K99" s="188"/>
      <c r="L99" s="182"/>
      <c r="M99" s="189"/>
      <c r="N99" s="182"/>
      <c r="O99" s="190"/>
      <c r="P99" s="751"/>
      <c r="Q99" s="751"/>
    </row>
    <row r="100" spans="1:17" ht="22.5">
      <c r="A100" s="180">
        <v>3</v>
      </c>
      <c r="B100" s="191" t="s">
        <v>1259</v>
      </c>
      <c r="C100" s="192"/>
      <c r="D100" s="193">
        <v>1</v>
      </c>
      <c r="E100" s="194">
        <v>1</v>
      </c>
      <c r="F100" s="195"/>
      <c r="G100" s="186" t="s">
        <v>1257</v>
      </c>
      <c r="H100" s="186"/>
      <c r="I100" s="186">
        <v>24</v>
      </c>
      <c r="J100" s="187"/>
      <c r="K100" s="188"/>
      <c r="L100" s="182"/>
      <c r="M100" s="189"/>
      <c r="N100" s="182"/>
      <c r="O100" s="190"/>
      <c r="P100" s="751"/>
      <c r="Q100" s="751"/>
    </row>
    <row r="101" spans="1:17" ht="11.25">
      <c r="A101" s="196"/>
      <c r="B101" s="197" t="s">
        <v>1260</v>
      </c>
      <c r="C101" s="149"/>
      <c r="D101" s="149"/>
      <c r="E101" s="149"/>
      <c r="F101" s="149"/>
      <c r="G101" s="164"/>
      <c r="H101" s="164"/>
      <c r="I101" s="164"/>
      <c r="J101" s="132"/>
      <c r="K101" s="132"/>
      <c r="L101" s="198"/>
      <c r="M101" s="199"/>
      <c r="N101" s="198"/>
      <c r="O101" s="200"/>
      <c r="P101" s="752"/>
      <c r="Q101" s="752"/>
    </row>
    <row r="102" spans="1:20" ht="11.25">
      <c r="A102" s="175"/>
      <c r="B102" s="175"/>
      <c r="C102" s="175"/>
      <c r="D102" s="175"/>
      <c r="E102" s="175"/>
      <c r="F102" s="175"/>
      <c r="G102" s="175"/>
      <c r="H102" s="175"/>
      <c r="I102" s="175"/>
      <c r="J102" s="201"/>
      <c r="K102" s="201"/>
      <c r="L102" s="201"/>
      <c r="M102" s="178"/>
      <c r="N102" s="201"/>
      <c r="O102" s="202"/>
      <c r="P102" s="156"/>
      <c r="Q102" s="156"/>
      <c r="S102" s="152"/>
      <c r="T102" s="152"/>
    </row>
    <row r="103" spans="1:256" s="121" customFormat="1" ht="21.75" customHeight="1">
      <c r="A103" s="203"/>
      <c r="B103" s="203" t="s">
        <v>1261</v>
      </c>
      <c r="C103" s="203"/>
      <c r="D103" s="203"/>
      <c r="E103" s="203"/>
      <c r="F103" s="203"/>
      <c r="G103" s="203"/>
      <c r="H103" s="203"/>
      <c r="I103" s="203"/>
      <c r="J103" s="198"/>
      <c r="K103" s="198"/>
      <c r="L103" s="198"/>
      <c r="M103" s="198"/>
      <c r="N103" s="198"/>
      <c r="O103" s="200"/>
      <c r="P103" s="200"/>
      <c r="Q103" s="200"/>
      <c r="S103" s="152"/>
      <c r="T103" s="152"/>
      <c r="Y103" s="122"/>
      <c r="IS103" s="117"/>
      <c r="IT103" s="117"/>
      <c r="IU103" s="117"/>
      <c r="IV103" s="117"/>
    </row>
    <row r="104" spans="4:24" ht="11.25">
      <c r="D104" s="204"/>
      <c r="E104" s="204"/>
      <c r="F104" s="204"/>
      <c r="R104" s="205"/>
      <c r="S104" s="205"/>
      <c r="T104" s="206"/>
      <c r="U104" s="205"/>
      <c r="V104" s="205"/>
      <c r="W104" s="206"/>
      <c r="X104" s="206"/>
    </row>
    <row r="105" spans="18:24" ht="11.25">
      <c r="R105" s="205"/>
      <c r="S105" s="205"/>
      <c r="T105" s="206"/>
      <c r="U105" s="205"/>
      <c r="V105" s="205"/>
      <c r="W105" s="206"/>
      <c r="X105" s="206"/>
    </row>
    <row r="106" spans="1:27" ht="37.5" customHeight="1">
      <c r="A106" s="207"/>
      <c r="B106" s="753" t="s">
        <v>1262</v>
      </c>
      <c r="C106" s="753"/>
      <c r="D106" s="753"/>
      <c r="E106" s="753"/>
      <c r="F106" s="753"/>
      <c r="G106" s="753"/>
      <c r="H106" s="753"/>
      <c r="I106" s="753"/>
      <c r="J106" s="753"/>
      <c r="K106" s="753"/>
      <c r="L106" s="753"/>
      <c r="M106" s="753"/>
      <c r="N106" s="753"/>
      <c r="O106" s="753"/>
      <c r="P106" s="753"/>
      <c r="Q106" s="208" t="s">
        <v>1038</v>
      </c>
      <c r="R106" s="209"/>
      <c r="S106" s="209"/>
      <c r="T106" s="120"/>
      <c r="W106" s="210"/>
      <c r="X106" s="210"/>
      <c r="Y106" s="210"/>
      <c r="Z106" s="210"/>
      <c r="AA106" s="210"/>
    </row>
    <row r="107" spans="1:27" ht="47.25" customHeight="1">
      <c r="A107" s="207">
        <v>1</v>
      </c>
      <c r="B107" s="754" t="s">
        <v>1263</v>
      </c>
      <c r="C107" s="754"/>
      <c r="D107" s="754"/>
      <c r="E107" s="754"/>
      <c r="F107" s="754"/>
      <c r="G107" s="754"/>
      <c r="H107" s="754"/>
      <c r="I107" s="754"/>
      <c r="J107" s="754"/>
      <c r="K107" s="754"/>
      <c r="L107" s="754"/>
      <c r="M107" s="754"/>
      <c r="N107" s="754"/>
      <c r="O107" s="754"/>
      <c r="P107" s="754"/>
      <c r="Q107" s="211"/>
      <c r="R107" s="212"/>
      <c r="S107" s="212"/>
      <c r="T107" s="213"/>
      <c r="U107" s="210"/>
      <c r="V107" s="210"/>
      <c r="W107" s="210"/>
      <c r="X107" s="210"/>
      <c r="Y107" s="210"/>
      <c r="Z107" s="210"/>
      <c r="AA107" s="210"/>
    </row>
    <row r="108" spans="1:27" ht="11.25">
      <c r="A108" s="207">
        <v>2</v>
      </c>
      <c r="B108" s="754" t="s">
        <v>1264</v>
      </c>
      <c r="C108" s="754"/>
      <c r="D108" s="754"/>
      <c r="E108" s="754"/>
      <c r="F108" s="754"/>
      <c r="G108" s="754"/>
      <c r="H108" s="754"/>
      <c r="I108" s="754"/>
      <c r="J108" s="754"/>
      <c r="K108" s="754"/>
      <c r="L108" s="754"/>
      <c r="M108" s="754"/>
      <c r="N108" s="754"/>
      <c r="O108" s="754"/>
      <c r="P108" s="754"/>
      <c r="Q108" s="211"/>
      <c r="R108" s="212"/>
      <c r="S108" s="212"/>
      <c r="T108" s="213"/>
      <c r="U108" s="205"/>
      <c r="V108" s="205"/>
      <c r="W108" s="205"/>
      <c r="X108" s="205"/>
      <c r="Y108" s="205"/>
      <c r="Z108" s="205"/>
      <c r="AA108" s="205"/>
    </row>
    <row r="109" spans="1:27" ht="78" customHeight="1">
      <c r="A109" s="207">
        <v>3</v>
      </c>
      <c r="B109" s="754" t="s">
        <v>1265</v>
      </c>
      <c r="C109" s="754"/>
      <c r="D109" s="754"/>
      <c r="E109" s="754"/>
      <c r="F109" s="754"/>
      <c r="G109" s="754"/>
      <c r="H109" s="754"/>
      <c r="I109" s="754"/>
      <c r="J109" s="754"/>
      <c r="K109" s="754"/>
      <c r="L109" s="754"/>
      <c r="M109" s="754"/>
      <c r="N109" s="754"/>
      <c r="O109" s="754"/>
      <c r="P109" s="754"/>
      <c r="Q109" s="211"/>
      <c r="R109" s="212"/>
      <c r="S109" s="212"/>
      <c r="T109" s="213"/>
      <c r="U109" s="205"/>
      <c r="V109" s="205"/>
      <c r="W109" s="205"/>
      <c r="X109" s="205"/>
      <c r="Y109" s="205"/>
      <c r="Z109" s="205"/>
      <c r="AA109" s="205"/>
    </row>
    <row r="110" spans="1:27" ht="72.75" customHeight="1">
      <c r="A110" s="207">
        <v>4</v>
      </c>
      <c r="B110" s="715" t="s">
        <v>1266</v>
      </c>
      <c r="C110" s="715"/>
      <c r="D110" s="715"/>
      <c r="E110" s="715"/>
      <c r="F110" s="715"/>
      <c r="G110" s="715"/>
      <c r="H110" s="715"/>
      <c r="I110" s="715"/>
      <c r="J110" s="715"/>
      <c r="K110" s="715"/>
      <c r="L110" s="715"/>
      <c r="M110" s="715"/>
      <c r="N110" s="715"/>
      <c r="O110" s="715"/>
      <c r="P110" s="715"/>
      <c r="Q110" s="211"/>
      <c r="R110" s="212"/>
      <c r="S110" s="212"/>
      <c r="T110" s="213"/>
      <c r="U110" s="205"/>
      <c r="V110" s="205"/>
      <c r="W110" s="205"/>
      <c r="X110" s="205"/>
      <c r="Y110" s="205"/>
      <c r="Z110" s="205"/>
      <c r="AA110" s="205"/>
    </row>
    <row r="111" spans="1:27" ht="11.25">
      <c r="A111" s="207">
        <v>5</v>
      </c>
      <c r="B111" s="754" t="s">
        <v>1267</v>
      </c>
      <c r="C111" s="754"/>
      <c r="D111" s="754"/>
      <c r="E111" s="754"/>
      <c r="F111" s="754"/>
      <c r="G111" s="754"/>
      <c r="H111" s="754"/>
      <c r="I111" s="754"/>
      <c r="J111" s="754"/>
      <c r="K111" s="754"/>
      <c r="L111" s="754"/>
      <c r="M111" s="754"/>
      <c r="N111" s="754"/>
      <c r="O111" s="754"/>
      <c r="P111" s="754"/>
      <c r="Q111" s="211"/>
      <c r="R111" s="212"/>
      <c r="S111" s="212"/>
      <c r="T111" s="213"/>
      <c r="U111" s="205"/>
      <c r="V111" s="205"/>
      <c r="W111" s="205"/>
      <c r="X111" s="205"/>
      <c r="Y111" s="205"/>
      <c r="Z111" s="205"/>
      <c r="AA111" s="205"/>
    </row>
    <row r="112" spans="1:27" ht="25.5" customHeight="1">
      <c r="A112" s="207">
        <v>6</v>
      </c>
      <c r="B112" s="754" t="s">
        <v>1268</v>
      </c>
      <c r="C112" s="754"/>
      <c r="D112" s="754"/>
      <c r="E112" s="754"/>
      <c r="F112" s="754"/>
      <c r="G112" s="754"/>
      <c r="H112" s="754"/>
      <c r="I112" s="754"/>
      <c r="J112" s="754"/>
      <c r="K112" s="754"/>
      <c r="L112" s="754"/>
      <c r="M112" s="754"/>
      <c r="N112" s="754"/>
      <c r="O112" s="754"/>
      <c r="P112" s="754"/>
      <c r="Q112" s="211"/>
      <c r="R112" s="214"/>
      <c r="S112" s="214"/>
      <c r="T112" s="213"/>
      <c r="U112" s="205"/>
      <c r="V112" s="205"/>
      <c r="W112" s="205"/>
      <c r="X112" s="205"/>
      <c r="Y112" s="205"/>
      <c r="Z112" s="205"/>
      <c r="AA112" s="205"/>
    </row>
    <row r="113" spans="1:27" ht="26.25" customHeight="1">
      <c r="A113" s="207">
        <v>7</v>
      </c>
      <c r="B113" s="754" t="s">
        <v>1269</v>
      </c>
      <c r="C113" s="754"/>
      <c r="D113" s="754"/>
      <c r="E113" s="754"/>
      <c r="F113" s="754"/>
      <c r="G113" s="754"/>
      <c r="H113" s="754"/>
      <c r="I113" s="754"/>
      <c r="J113" s="754"/>
      <c r="K113" s="754"/>
      <c r="L113" s="754"/>
      <c r="M113" s="754"/>
      <c r="N113" s="754"/>
      <c r="O113" s="754"/>
      <c r="P113" s="754"/>
      <c r="Q113" s="211"/>
      <c r="R113" s="214"/>
      <c r="S113" s="214"/>
      <c r="T113" s="213"/>
      <c r="U113" s="205"/>
      <c r="V113" s="205"/>
      <c r="W113" s="205"/>
      <c r="X113" s="205"/>
      <c r="Y113" s="205"/>
      <c r="Z113" s="205"/>
      <c r="AA113" s="205"/>
    </row>
    <row r="114" spans="1:27" ht="11.25">
      <c r="A114" s="207">
        <v>8</v>
      </c>
      <c r="B114" s="754" t="s">
        <v>1270</v>
      </c>
      <c r="C114" s="754"/>
      <c r="D114" s="754"/>
      <c r="E114" s="754"/>
      <c r="F114" s="754"/>
      <c r="G114" s="754"/>
      <c r="H114" s="754"/>
      <c r="I114" s="754"/>
      <c r="J114" s="754"/>
      <c r="K114" s="754"/>
      <c r="L114" s="754"/>
      <c r="M114" s="754"/>
      <c r="N114" s="754"/>
      <c r="O114" s="754"/>
      <c r="P114" s="754"/>
      <c r="Q114" s="211"/>
      <c r="R114" s="214"/>
      <c r="S114" s="214"/>
      <c r="T114" s="213"/>
      <c r="U114" s="205"/>
      <c r="V114" s="205"/>
      <c r="W114" s="205"/>
      <c r="X114" s="205"/>
      <c r="Y114" s="205"/>
      <c r="Z114" s="205"/>
      <c r="AA114" s="205"/>
    </row>
    <row r="115" spans="1:27" ht="11.25">
      <c r="A115" s="207">
        <v>9</v>
      </c>
      <c r="B115" s="754" t="s">
        <v>1271</v>
      </c>
      <c r="C115" s="754"/>
      <c r="D115" s="754"/>
      <c r="E115" s="754"/>
      <c r="F115" s="754"/>
      <c r="G115" s="754"/>
      <c r="H115" s="754"/>
      <c r="I115" s="754"/>
      <c r="J115" s="754"/>
      <c r="K115" s="754"/>
      <c r="L115" s="754"/>
      <c r="M115" s="754"/>
      <c r="N115" s="754"/>
      <c r="O115" s="754"/>
      <c r="P115" s="754"/>
      <c r="Q115" s="211"/>
      <c r="R115" s="214"/>
      <c r="S115" s="214"/>
      <c r="T115" s="213"/>
      <c r="U115" s="205"/>
      <c r="V115" s="205"/>
      <c r="W115" s="205"/>
      <c r="X115" s="205"/>
      <c r="Y115" s="205"/>
      <c r="Z115" s="205"/>
      <c r="AA115" s="205"/>
    </row>
    <row r="116" spans="1:27" ht="11.25">
      <c r="A116" s="207">
        <v>10</v>
      </c>
      <c r="B116" s="754" t="s">
        <v>1272</v>
      </c>
      <c r="C116" s="754"/>
      <c r="D116" s="754"/>
      <c r="E116" s="754"/>
      <c r="F116" s="754"/>
      <c r="G116" s="754"/>
      <c r="H116" s="754"/>
      <c r="I116" s="754"/>
      <c r="J116" s="754"/>
      <c r="K116" s="754"/>
      <c r="L116" s="754"/>
      <c r="M116" s="754"/>
      <c r="N116" s="754"/>
      <c r="O116" s="754"/>
      <c r="P116" s="754"/>
      <c r="Q116" s="211"/>
      <c r="R116" s="214"/>
      <c r="S116" s="214"/>
      <c r="T116" s="213"/>
      <c r="U116" s="205"/>
      <c r="V116" s="205"/>
      <c r="W116" s="205"/>
      <c r="X116" s="205"/>
      <c r="Y116" s="205"/>
      <c r="Z116" s="205"/>
      <c r="AA116" s="205"/>
    </row>
    <row r="117" spans="1:27" ht="11.25">
      <c r="A117" s="207">
        <v>11</v>
      </c>
      <c r="B117" s="754" t="s">
        <v>1273</v>
      </c>
      <c r="C117" s="754"/>
      <c r="D117" s="754"/>
      <c r="E117" s="754"/>
      <c r="F117" s="754"/>
      <c r="G117" s="754"/>
      <c r="H117" s="754"/>
      <c r="I117" s="754"/>
      <c r="J117" s="754"/>
      <c r="K117" s="754"/>
      <c r="L117" s="754"/>
      <c r="M117" s="754"/>
      <c r="N117" s="754"/>
      <c r="O117" s="754"/>
      <c r="P117" s="754"/>
      <c r="Q117" s="211"/>
      <c r="R117" s="214"/>
      <c r="S117" s="214"/>
      <c r="T117" s="213"/>
      <c r="U117" s="205"/>
      <c r="V117" s="205"/>
      <c r="W117" s="205"/>
      <c r="X117" s="205"/>
      <c r="Y117" s="205"/>
      <c r="Z117" s="205"/>
      <c r="AA117" s="205"/>
    </row>
    <row r="118" spans="1:27" ht="11.25">
      <c r="A118" s="207">
        <v>12</v>
      </c>
      <c r="B118" s="754" t="s">
        <v>1274</v>
      </c>
      <c r="C118" s="754"/>
      <c r="D118" s="754"/>
      <c r="E118" s="754"/>
      <c r="F118" s="754"/>
      <c r="G118" s="754"/>
      <c r="H118" s="754"/>
      <c r="I118" s="754"/>
      <c r="J118" s="754"/>
      <c r="K118" s="754"/>
      <c r="L118" s="754"/>
      <c r="M118" s="754"/>
      <c r="N118" s="754"/>
      <c r="O118" s="754"/>
      <c r="P118" s="754"/>
      <c r="Q118" s="211"/>
      <c r="R118" s="214"/>
      <c r="S118" s="214"/>
      <c r="T118" s="213"/>
      <c r="U118" s="205"/>
      <c r="V118" s="205"/>
      <c r="W118" s="205"/>
      <c r="X118" s="205"/>
      <c r="Y118" s="205"/>
      <c r="Z118" s="205"/>
      <c r="AA118" s="205"/>
    </row>
    <row r="119" spans="1:27" ht="11.25">
      <c r="A119" s="207">
        <v>13</v>
      </c>
      <c r="B119" s="754" t="s">
        <v>1275</v>
      </c>
      <c r="C119" s="754"/>
      <c r="D119" s="754"/>
      <c r="E119" s="754"/>
      <c r="F119" s="754"/>
      <c r="G119" s="754"/>
      <c r="H119" s="754"/>
      <c r="I119" s="754"/>
      <c r="J119" s="754"/>
      <c r="K119" s="754"/>
      <c r="L119" s="754"/>
      <c r="M119" s="754"/>
      <c r="N119" s="754"/>
      <c r="O119" s="754"/>
      <c r="P119" s="754"/>
      <c r="Q119" s="211"/>
      <c r="R119" s="214"/>
      <c r="S119" s="214"/>
      <c r="T119" s="215"/>
      <c r="U119" s="210"/>
      <c r="V119" s="210"/>
      <c r="W119" s="210"/>
      <c r="X119" s="210"/>
      <c r="Y119" s="210"/>
      <c r="Z119" s="210"/>
      <c r="AA119" s="210"/>
    </row>
    <row r="120" spans="1:27" ht="29.25" customHeight="1">
      <c r="A120" s="207">
        <v>14</v>
      </c>
      <c r="B120" s="754" t="s">
        <v>1276</v>
      </c>
      <c r="C120" s="754"/>
      <c r="D120" s="754"/>
      <c r="E120" s="754"/>
      <c r="F120" s="754"/>
      <c r="G120" s="754"/>
      <c r="H120" s="754"/>
      <c r="I120" s="754"/>
      <c r="J120" s="754"/>
      <c r="K120" s="754"/>
      <c r="L120" s="754"/>
      <c r="M120" s="754"/>
      <c r="N120" s="754"/>
      <c r="O120" s="754"/>
      <c r="P120" s="754"/>
      <c r="Q120" s="211"/>
      <c r="R120" s="214"/>
      <c r="S120" s="214"/>
      <c r="T120" s="213"/>
      <c r="U120" s="206"/>
      <c r="V120" s="206"/>
      <c r="W120" s="205"/>
      <c r="X120" s="205"/>
      <c r="Y120" s="205"/>
      <c r="Z120" s="206"/>
      <c r="AA120" s="206"/>
    </row>
    <row r="121" spans="1:27" ht="11.25">
      <c r="A121" s="207">
        <v>15</v>
      </c>
      <c r="B121" s="754" t="s">
        <v>1277</v>
      </c>
      <c r="C121" s="754"/>
      <c r="D121" s="754"/>
      <c r="E121" s="754"/>
      <c r="F121" s="754"/>
      <c r="G121" s="754"/>
      <c r="H121" s="754"/>
      <c r="I121" s="754"/>
      <c r="J121" s="754"/>
      <c r="K121" s="754"/>
      <c r="L121" s="754"/>
      <c r="M121" s="754"/>
      <c r="N121" s="754"/>
      <c r="O121" s="754"/>
      <c r="P121" s="754"/>
      <c r="Q121" s="211"/>
      <c r="R121" s="214"/>
      <c r="S121" s="214"/>
      <c r="T121" s="213"/>
      <c r="U121" s="205"/>
      <c r="V121" s="205"/>
      <c r="W121" s="205"/>
      <c r="X121" s="205"/>
      <c r="Y121" s="205"/>
      <c r="Z121" s="205"/>
      <c r="AA121" s="205"/>
    </row>
    <row r="122" spans="1:27" ht="24.75" customHeight="1">
      <c r="A122" s="207">
        <v>16</v>
      </c>
      <c r="B122" s="754" t="s">
        <v>1278</v>
      </c>
      <c r="C122" s="754"/>
      <c r="D122" s="754"/>
      <c r="E122" s="754"/>
      <c r="F122" s="754"/>
      <c r="G122" s="754"/>
      <c r="H122" s="754"/>
      <c r="I122" s="754"/>
      <c r="J122" s="754"/>
      <c r="K122" s="754"/>
      <c r="L122" s="754"/>
      <c r="M122" s="754"/>
      <c r="N122" s="754"/>
      <c r="O122" s="754"/>
      <c r="P122" s="754"/>
      <c r="Q122" s="211"/>
      <c r="R122" s="214"/>
      <c r="S122" s="214"/>
      <c r="T122" s="213"/>
      <c r="U122" s="205"/>
      <c r="V122" s="205"/>
      <c r="W122" s="205"/>
      <c r="X122" s="205"/>
      <c r="Y122" s="205"/>
      <c r="Z122" s="205"/>
      <c r="AA122" s="205"/>
    </row>
    <row r="123" spans="1:27" ht="11.25">
      <c r="A123" s="207">
        <v>17</v>
      </c>
      <c r="B123" s="754" t="s">
        <v>1279</v>
      </c>
      <c r="C123" s="754"/>
      <c r="D123" s="754"/>
      <c r="E123" s="754"/>
      <c r="F123" s="754"/>
      <c r="G123" s="754"/>
      <c r="H123" s="754"/>
      <c r="I123" s="754"/>
      <c r="J123" s="754"/>
      <c r="K123" s="754"/>
      <c r="L123" s="754"/>
      <c r="M123" s="754"/>
      <c r="N123" s="754"/>
      <c r="O123" s="754"/>
      <c r="P123" s="754"/>
      <c r="Q123" s="211"/>
      <c r="R123" s="214"/>
      <c r="S123" s="214"/>
      <c r="T123" s="120"/>
      <c r="V123" s="205"/>
      <c r="W123" s="205"/>
      <c r="X123" s="205"/>
      <c r="Y123" s="205"/>
      <c r="Z123" s="205"/>
      <c r="AA123" s="205"/>
    </row>
    <row r="124" spans="1:27" ht="11.25">
      <c r="A124" s="207">
        <v>18</v>
      </c>
      <c r="B124" s="754" t="s">
        <v>1280</v>
      </c>
      <c r="C124" s="754"/>
      <c r="D124" s="754"/>
      <c r="E124" s="754"/>
      <c r="F124" s="754"/>
      <c r="G124" s="754"/>
      <c r="H124" s="754"/>
      <c r="I124" s="754"/>
      <c r="J124" s="754"/>
      <c r="K124" s="754"/>
      <c r="L124" s="754"/>
      <c r="M124" s="754"/>
      <c r="N124" s="754"/>
      <c r="O124" s="754"/>
      <c r="P124" s="754"/>
      <c r="Q124" s="211"/>
      <c r="R124" s="214"/>
      <c r="S124" s="214"/>
      <c r="T124" s="120"/>
      <c r="V124" s="205"/>
      <c r="W124" s="205"/>
      <c r="X124" s="205"/>
      <c r="Y124" s="205"/>
      <c r="Z124" s="205"/>
      <c r="AA124" s="205"/>
    </row>
    <row r="125" spans="1:27" ht="92.25" customHeight="1">
      <c r="A125" s="207">
        <v>19</v>
      </c>
      <c r="B125" s="754" t="s">
        <v>1281</v>
      </c>
      <c r="C125" s="754"/>
      <c r="D125" s="754"/>
      <c r="E125" s="754"/>
      <c r="F125" s="754"/>
      <c r="G125" s="754"/>
      <c r="H125" s="754"/>
      <c r="I125" s="754"/>
      <c r="J125" s="754"/>
      <c r="K125" s="754"/>
      <c r="L125" s="754"/>
      <c r="M125" s="754"/>
      <c r="N125" s="754"/>
      <c r="O125" s="754"/>
      <c r="P125" s="754"/>
      <c r="Q125" s="211"/>
      <c r="R125" s="212"/>
      <c r="S125" s="212"/>
      <c r="T125" s="213"/>
      <c r="U125" s="205"/>
      <c r="V125" s="205"/>
      <c r="W125" s="205"/>
      <c r="X125" s="205"/>
      <c r="Y125" s="205"/>
      <c r="Z125" s="205"/>
      <c r="AA125" s="205"/>
    </row>
    <row r="126" spans="1:27" ht="11.25">
      <c r="A126" s="207">
        <v>20</v>
      </c>
      <c r="B126" s="754" t="s">
        <v>1282</v>
      </c>
      <c r="C126" s="754"/>
      <c r="D126" s="754"/>
      <c r="E126" s="754"/>
      <c r="F126" s="754"/>
      <c r="G126" s="754"/>
      <c r="H126" s="754"/>
      <c r="I126" s="754"/>
      <c r="J126" s="754"/>
      <c r="K126" s="754"/>
      <c r="L126" s="754"/>
      <c r="M126" s="754"/>
      <c r="N126" s="754"/>
      <c r="O126" s="754"/>
      <c r="P126" s="754"/>
      <c r="Q126" s="211"/>
      <c r="R126" s="214"/>
      <c r="S126" s="214"/>
      <c r="T126" s="213"/>
      <c r="U126" s="205"/>
      <c r="V126" s="205"/>
      <c r="W126" s="205"/>
      <c r="X126" s="205"/>
      <c r="Y126" s="205"/>
      <c r="Z126" s="205"/>
      <c r="AA126" s="205"/>
    </row>
    <row r="127" spans="1:27" ht="24" customHeight="1">
      <c r="A127" s="207">
        <v>21</v>
      </c>
      <c r="B127" s="754" t="s">
        <v>1283</v>
      </c>
      <c r="C127" s="754"/>
      <c r="D127" s="754"/>
      <c r="E127" s="754"/>
      <c r="F127" s="754"/>
      <c r="G127" s="754"/>
      <c r="H127" s="754"/>
      <c r="I127" s="754"/>
      <c r="J127" s="754"/>
      <c r="K127" s="754"/>
      <c r="L127" s="754"/>
      <c r="M127" s="754"/>
      <c r="N127" s="754"/>
      <c r="O127" s="754"/>
      <c r="P127" s="754"/>
      <c r="Q127" s="211"/>
      <c r="R127" s="214"/>
      <c r="S127" s="214"/>
      <c r="T127" s="213"/>
      <c r="U127" s="205"/>
      <c r="V127" s="205"/>
      <c r="W127" s="205"/>
      <c r="X127" s="205"/>
      <c r="Y127" s="205"/>
      <c r="Z127" s="205"/>
      <c r="AA127" s="205"/>
    </row>
    <row r="128" spans="1:27" ht="11.25">
      <c r="A128" s="207">
        <v>22</v>
      </c>
      <c r="B128" s="754" t="s">
        <v>1284</v>
      </c>
      <c r="C128" s="754"/>
      <c r="D128" s="754"/>
      <c r="E128" s="754"/>
      <c r="F128" s="754"/>
      <c r="G128" s="754"/>
      <c r="H128" s="754"/>
      <c r="I128" s="754"/>
      <c r="J128" s="754"/>
      <c r="K128" s="754"/>
      <c r="L128" s="754"/>
      <c r="M128" s="754"/>
      <c r="N128" s="754"/>
      <c r="O128" s="754"/>
      <c r="P128" s="754"/>
      <c r="Q128" s="211"/>
      <c r="R128" s="214"/>
      <c r="S128" s="214"/>
      <c r="T128" s="213"/>
      <c r="U128" s="205"/>
      <c r="V128" s="205"/>
      <c r="W128" s="205"/>
      <c r="X128" s="205"/>
      <c r="Y128" s="205"/>
      <c r="Z128" s="205"/>
      <c r="AA128" s="205"/>
    </row>
    <row r="129" spans="1:27" ht="25.5" customHeight="1">
      <c r="A129" s="207">
        <v>23</v>
      </c>
      <c r="B129" s="754" t="s">
        <v>1285</v>
      </c>
      <c r="C129" s="754"/>
      <c r="D129" s="754"/>
      <c r="E129" s="754"/>
      <c r="F129" s="754"/>
      <c r="G129" s="754"/>
      <c r="H129" s="754"/>
      <c r="I129" s="754"/>
      <c r="J129" s="754"/>
      <c r="K129" s="754"/>
      <c r="L129" s="754"/>
      <c r="M129" s="754"/>
      <c r="N129" s="754"/>
      <c r="O129" s="754"/>
      <c r="P129" s="754"/>
      <c r="Q129" s="211"/>
      <c r="R129" s="214"/>
      <c r="S129" s="214"/>
      <c r="T129" s="213"/>
      <c r="U129" s="205"/>
      <c r="V129" s="205"/>
      <c r="W129" s="205"/>
      <c r="X129" s="205"/>
      <c r="Y129" s="205"/>
      <c r="Z129" s="205"/>
      <c r="AA129" s="205"/>
    </row>
    <row r="130" spans="1:27" ht="11.25">
      <c r="A130" s="207">
        <v>24</v>
      </c>
      <c r="B130" s="754" t="s">
        <v>1286</v>
      </c>
      <c r="C130" s="754"/>
      <c r="D130" s="754"/>
      <c r="E130" s="754"/>
      <c r="F130" s="754"/>
      <c r="G130" s="754"/>
      <c r="H130" s="754"/>
      <c r="I130" s="754"/>
      <c r="J130" s="754"/>
      <c r="K130" s="754"/>
      <c r="L130" s="754"/>
      <c r="M130" s="754"/>
      <c r="N130" s="754"/>
      <c r="O130" s="754"/>
      <c r="P130" s="754"/>
      <c r="Q130" s="211"/>
      <c r="R130" s="214"/>
      <c r="S130" s="214"/>
      <c r="T130" s="213"/>
      <c r="U130" s="205"/>
      <c r="V130" s="205"/>
      <c r="W130" s="205"/>
      <c r="X130" s="205"/>
      <c r="Y130" s="205"/>
      <c r="Z130" s="205"/>
      <c r="AA130" s="205"/>
    </row>
    <row r="131" spans="1:27" ht="45" customHeight="1">
      <c r="A131" s="207">
        <v>25</v>
      </c>
      <c r="B131" s="754" t="s">
        <v>1287</v>
      </c>
      <c r="C131" s="754"/>
      <c r="D131" s="754"/>
      <c r="E131" s="754"/>
      <c r="F131" s="754"/>
      <c r="G131" s="754"/>
      <c r="H131" s="754"/>
      <c r="I131" s="754"/>
      <c r="J131" s="754"/>
      <c r="K131" s="754"/>
      <c r="L131" s="754"/>
      <c r="M131" s="754"/>
      <c r="N131" s="754"/>
      <c r="O131" s="754"/>
      <c r="P131" s="754"/>
      <c r="Q131" s="211"/>
      <c r="R131" s="214"/>
      <c r="S131" s="214"/>
      <c r="T131" s="213"/>
      <c r="U131" s="205"/>
      <c r="V131" s="205"/>
      <c r="W131" s="205"/>
      <c r="X131" s="205"/>
      <c r="Y131" s="205"/>
      <c r="Z131" s="205"/>
      <c r="AA131" s="205"/>
    </row>
    <row r="132" spans="1:27" ht="11.25">
      <c r="A132" s="207">
        <v>26</v>
      </c>
      <c r="B132" s="754" t="s">
        <v>1288</v>
      </c>
      <c r="C132" s="754"/>
      <c r="D132" s="754"/>
      <c r="E132" s="754"/>
      <c r="F132" s="754"/>
      <c r="G132" s="754"/>
      <c r="H132" s="754"/>
      <c r="I132" s="754"/>
      <c r="J132" s="754"/>
      <c r="K132" s="754"/>
      <c r="L132" s="754"/>
      <c r="M132" s="754"/>
      <c r="N132" s="754"/>
      <c r="O132" s="754"/>
      <c r="P132" s="754"/>
      <c r="Q132" s="211"/>
      <c r="R132" s="214"/>
      <c r="S132" s="214"/>
      <c r="T132" s="213"/>
      <c r="U132" s="205"/>
      <c r="V132" s="205"/>
      <c r="W132" s="205"/>
      <c r="X132" s="205"/>
      <c r="Y132" s="205"/>
      <c r="Z132" s="205"/>
      <c r="AA132" s="205"/>
    </row>
    <row r="133" spans="1:27" ht="15.75" customHeight="1">
      <c r="A133" s="207"/>
      <c r="B133" s="716" t="s">
        <v>1289</v>
      </c>
      <c r="C133" s="716"/>
      <c r="D133" s="716"/>
      <c r="E133" s="716"/>
      <c r="F133" s="716"/>
      <c r="G133" s="716"/>
      <c r="H133" s="716"/>
      <c r="I133" s="716"/>
      <c r="J133" s="716"/>
      <c r="K133" s="716"/>
      <c r="L133" s="716"/>
      <c r="M133" s="716"/>
      <c r="N133" s="716"/>
      <c r="O133" s="716"/>
      <c r="P133" s="716"/>
      <c r="Q133" s="216"/>
      <c r="R133" s="217"/>
      <c r="S133" s="217"/>
      <c r="T133" s="213"/>
      <c r="U133" s="205"/>
      <c r="V133" s="205"/>
      <c r="W133" s="205"/>
      <c r="X133" s="205"/>
      <c r="Y133" s="205"/>
      <c r="Z133" s="205"/>
      <c r="AA133" s="205"/>
    </row>
    <row r="134" spans="1:27" ht="11.25">
      <c r="A134" s="207">
        <v>27</v>
      </c>
      <c r="B134" s="754" t="s">
        <v>1290</v>
      </c>
      <c r="C134" s="754"/>
      <c r="D134" s="754"/>
      <c r="E134" s="754"/>
      <c r="F134" s="754"/>
      <c r="G134" s="754"/>
      <c r="H134" s="754"/>
      <c r="I134" s="754"/>
      <c r="J134" s="754"/>
      <c r="K134" s="754"/>
      <c r="L134" s="754"/>
      <c r="M134" s="754"/>
      <c r="N134" s="754"/>
      <c r="O134" s="754"/>
      <c r="P134" s="754"/>
      <c r="Q134" s="211"/>
      <c r="R134" s="214"/>
      <c r="S134" s="214"/>
      <c r="T134" s="213"/>
      <c r="U134" s="205"/>
      <c r="V134" s="205"/>
      <c r="W134" s="205"/>
      <c r="X134" s="205"/>
      <c r="Y134" s="205"/>
      <c r="Z134" s="205"/>
      <c r="AA134" s="205"/>
    </row>
    <row r="135" spans="1:27" ht="11.25">
      <c r="A135" s="207">
        <v>28</v>
      </c>
      <c r="B135" s="754" t="s">
        <v>1291</v>
      </c>
      <c r="C135" s="754"/>
      <c r="D135" s="754"/>
      <c r="E135" s="754"/>
      <c r="F135" s="754"/>
      <c r="G135" s="754"/>
      <c r="H135" s="754"/>
      <c r="I135" s="754"/>
      <c r="J135" s="754"/>
      <c r="K135" s="754"/>
      <c r="L135" s="754"/>
      <c r="M135" s="754"/>
      <c r="N135" s="754"/>
      <c r="O135" s="754"/>
      <c r="P135" s="754"/>
      <c r="Q135" s="211"/>
      <c r="R135" s="214"/>
      <c r="S135" s="214"/>
      <c r="T135" s="213"/>
      <c r="U135" s="205"/>
      <c r="V135" s="205"/>
      <c r="W135" s="205"/>
      <c r="X135" s="205"/>
      <c r="Y135" s="205"/>
      <c r="Z135" s="205"/>
      <c r="AA135" s="205"/>
    </row>
    <row r="136" spans="1:27" ht="11.25">
      <c r="A136" s="207">
        <v>29</v>
      </c>
      <c r="B136" s="754" t="s">
        <v>1292</v>
      </c>
      <c r="C136" s="754"/>
      <c r="D136" s="754"/>
      <c r="E136" s="754"/>
      <c r="F136" s="754"/>
      <c r="G136" s="754"/>
      <c r="H136" s="754"/>
      <c r="I136" s="754"/>
      <c r="J136" s="754"/>
      <c r="K136" s="754"/>
      <c r="L136" s="754"/>
      <c r="M136" s="754"/>
      <c r="N136" s="754"/>
      <c r="O136" s="754"/>
      <c r="P136" s="754"/>
      <c r="Q136" s="211"/>
      <c r="R136" s="214"/>
      <c r="S136" s="214"/>
      <c r="T136" s="213"/>
      <c r="U136" s="205"/>
      <c r="V136" s="205"/>
      <c r="W136" s="205"/>
      <c r="X136" s="205"/>
      <c r="Y136" s="205"/>
      <c r="Z136" s="205"/>
      <c r="AA136" s="205"/>
    </row>
    <row r="137" spans="1:27" ht="24.75" customHeight="1">
      <c r="A137" s="207">
        <v>30</v>
      </c>
      <c r="B137" s="754" t="s">
        <v>1293</v>
      </c>
      <c r="C137" s="754"/>
      <c r="D137" s="754"/>
      <c r="E137" s="754"/>
      <c r="F137" s="754"/>
      <c r="G137" s="754"/>
      <c r="H137" s="754"/>
      <c r="I137" s="754"/>
      <c r="J137" s="754"/>
      <c r="K137" s="754"/>
      <c r="L137" s="754"/>
      <c r="M137" s="754"/>
      <c r="N137" s="754"/>
      <c r="O137" s="754"/>
      <c r="P137" s="754"/>
      <c r="Q137" s="211"/>
      <c r="R137" s="214"/>
      <c r="S137" s="214"/>
      <c r="T137" s="213"/>
      <c r="U137" s="205"/>
      <c r="V137" s="205"/>
      <c r="W137" s="205"/>
      <c r="X137" s="205"/>
      <c r="Y137" s="205"/>
      <c r="Z137" s="205"/>
      <c r="AA137" s="205"/>
    </row>
    <row r="138" spans="1:27" ht="26.25" customHeight="1">
      <c r="A138" s="207">
        <v>31</v>
      </c>
      <c r="B138" s="754" t="s">
        <v>1294</v>
      </c>
      <c r="C138" s="754"/>
      <c r="D138" s="754"/>
      <c r="E138" s="754"/>
      <c r="F138" s="754"/>
      <c r="G138" s="754"/>
      <c r="H138" s="754"/>
      <c r="I138" s="754"/>
      <c r="J138" s="754"/>
      <c r="K138" s="754"/>
      <c r="L138" s="754"/>
      <c r="M138" s="754"/>
      <c r="N138" s="754"/>
      <c r="O138" s="754"/>
      <c r="P138" s="754"/>
      <c r="Q138" s="211"/>
      <c r="R138" s="214"/>
      <c r="S138" s="214"/>
      <c r="T138" s="213"/>
      <c r="U138" s="205"/>
      <c r="V138" s="205"/>
      <c r="W138" s="205"/>
      <c r="X138" s="205"/>
      <c r="Y138" s="205"/>
      <c r="Z138" s="205"/>
      <c r="AA138" s="205"/>
    </row>
    <row r="139" spans="1:27" ht="18" customHeight="1">
      <c r="A139" s="207"/>
      <c r="B139" s="716" t="s">
        <v>1295</v>
      </c>
      <c r="C139" s="716"/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716"/>
      <c r="Q139" s="216"/>
      <c r="R139" s="217"/>
      <c r="S139" s="217"/>
      <c r="T139" s="213"/>
      <c r="U139" s="205"/>
      <c r="V139" s="205"/>
      <c r="W139" s="205"/>
      <c r="X139" s="205"/>
      <c r="Y139" s="205"/>
      <c r="Z139" s="205"/>
      <c r="AA139" s="205"/>
    </row>
    <row r="140" spans="1:27" ht="11.25">
      <c r="A140" s="207">
        <v>32</v>
      </c>
      <c r="B140" s="754" t="s">
        <v>1296</v>
      </c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754"/>
      <c r="O140" s="754"/>
      <c r="P140" s="754"/>
      <c r="Q140" s="211"/>
      <c r="R140" s="214"/>
      <c r="S140" s="214"/>
      <c r="T140" s="213"/>
      <c r="U140" s="205"/>
      <c r="V140" s="205"/>
      <c r="W140" s="205"/>
      <c r="X140" s="205"/>
      <c r="Y140" s="205"/>
      <c r="Z140" s="205"/>
      <c r="AA140" s="205"/>
    </row>
    <row r="141" spans="1:27" ht="11.25">
      <c r="A141" s="207">
        <v>33</v>
      </c>
      <c r="B141" s="754" t="s">
        <v>1297</v>
      </c>
      <c r="C141" s="754"/>
      <c r="D141" s="754"/>
      <c r="E141" s="754"/>
      <c r="F141" s="754"/>
      <c r="G141" s="754"/>
      <c r="H141" s="754"/>
      <c r="I141" s="754"/>
      <c r="J141" s="754"/>
      <c r="K141" s="754"/>
      <c r="L141" s="754"/>
      <c r="M141" s="754"/>
      <c r="N141" s="754"/>
      <c r="O141" s="754"/>
      <c r="P141" s="754"/>
      <c r="Q141" s="211"/>
      <c r="R141" s="214"/>
      <c r="S141" s="214"/>
      <c r="T141" s="213"/>
      <c r="U141" s="205"/>
      <c r="V141" s="205"/>
      <c r="W141" s="205"/>
      <c r="X141" s="205"/>
      <c r="Y141" s="205"/>
      <c r="Z141" s="205"/>
      <c r="AA141" s="205"/>
    </row>
    <row r="142" spans="1:27" ht="11.25">
      <c r="A142" s="207">
        <v>34</v>
      </c>
      <c r="B142" s="754" t="s">
        <v>1298</v>
      </c>
      <c r="C142" s="754"/>
      <c r="D142" s="754"/>
      <c r="E142" s="754"/>
      <c r="F142" s="754"/>
      <c r="G142" s="754"/>
      <c r="H142" s="754"/>
      <c r="I142" s="754"/>
      <c r="J142" s="754"/>
      <c r="K142" s="754"/>
      <c r="L142" s="754"/>
      <c r="M142" s="754"/>
      <c r="N142" s="754"/>
      <c r="O142" s="754"/>
      <c r="P142" s="754"/>
      <c r="Q142" s="211"/>
      <c r="R142" s="214"/>
      <c r="S142" s="214"/>
      <c r="T142" s="213"/>
      <c r="U142" s="205"/>
      <c r="V142" s="205"/>
      <c r="W142" s="205"/>
      <c r="X142" s="205"/>
      <c r="Y142" s="205"/>
      <c r="Z142" s="205"/>
      <c r="AA142" s="205"/>
    </row>
    <row r="143" spans="1:27" ht="25.5" customHeight="1">
      <c r="A143" s="207">
        <v>35</v>
      </c>
      <c r="B143" s="754" t="s">
        <v>1299</v>
      </c>
      <c r="C143" s="754"/>
      <c r="D143" s="754"/>
      <c r="E143" s="754"/>
      <c r="F143" s="754"/>
      <c r="G143" s="754"/>
      <c r="H143" s="754"/>
      <c r="I143" s="754"/>
      <c r="J143" s="754"/>
      <c r="K143" s="754"/>
      <c r="L143" s="754"/>
      <c r="M143" s="754"/>
      <c r="N143" s="754"/>
      <c r="O143" s="754"/>
      <c r="P143" s="754"/>
      <c r="Q143" s="211"/>
      <c r="R143" s="214"/>
      <c r="S143" s="214"/>
      <c r="T143" s="213"/>
      <c r="U143" s="205"/>
      <c r="V143" s="205"/>
      <c r="W143" s="205"/>
      <c r="X143" s="205"/>
      <c r="Y143" s="205"/>
      <c r="Z143" s="205"/>
      <c r="AA143" s="205"/>
    </row>
    <row r="144" spans="1:27" ht="39.75" customHeight="1">
      <c r="A144" s="207">
        <v>36</v>
      </c>
      <c r="B144" s="754" t="s">
        <v>1300</v>
      </c>
      <c r="C144" s="754"/>
      <c r="D144" s="754"/>
      <c r="E144" s="754"/>
      <c r="F144" s="754"/>
      <c r="G144" s="754"/>
      <c r="H144" s="754"/>
      <c r="I144" s="754"/>
      <c r="J144" s="754"/>
      <c r="K144" s="754"/>
      <c r="L144" s="754"/>
      <c r="M144" s="754"/>
      <c r="N144" s="754"/>
      <c r="O144" s="754"/>
      <c r="P144" s="754"/>
      <c r="Q144" s="211"/>
      <c r="R144" s="214"/>
      <c r="S144" s="214"/>
      <c r="T144" s="213"/>
      <c r="U144" s="205"/>
      <c r="V144" s="205"/>
      <c r="W144" s="205"/>
      <c r="X144" s="205"/>
      <c r="Y144" s="205"/>
      <c r="Z144" s="205"/>
      <c r="AA144" s="205"/>
    </row>
    <row r="145" spans="1:27" ht="14.25" customHeight="1">
      <c r="A145" s="207"/>
      <c r="B145" s="717" t="s">
        <v>1301</v>
      </c>
      <c r="C145" s="717"/>
      <c r="D145" s="717"/>
      <c r="E145" s="717"/>
      <c r="F145" s="717"/>
      <c r="G145" s="717"/>
      <c r="H145" s="717"/>
      <c r="I145" s="717"/>
      <c r="J145" s="717"/>
      <c r="K145" s="717"/>
      <c r="L145" s="717"/>
      <c r="M145" s="717"/>
      <c r="N145" s="717"/>
      <c r="O145" s="717"/>
      <c r="P145" s="717"/>
      <c r="Q145" s="218"/>
      <c r="R145" s="217"/>
      <c r="S145" s="217"/>
      <c r="T145" s="213"/>
      <c r="U145" s="205"/>
      <c r="V145" s="205"/>
      <c r="W145" s="205"/>
      <c r="X145" s="205"/>
      <c r="Y145" s="205"/>
      <c r="Z145" s="205"/>
      <c r="AA145" s="205"/>
    </row>
    <row r="146" spans="1:27" ht="11.25">
      <c r="A146" s="207">
        <v>37</v>
      </c>
      <c r="B146" s="754" t="s">
        <v>1302</v>
      </c>
      <c r="C146" s="754"/>
      <c r="D146" s="754"/>
      <c r="E146" s="754"/>
      <c r="F146" s="754"/>
      <c r="G146" s="754"/>
      <c r="H146" s="754"/>
      <c r="I146" s="754"/>
      <c r="J146" s="754"/>
      <c r="K146" s="754"/>
      <c r="L146" s="754"/>
      <c r="M146" s="754"/>
      <c r="N146" s="754"/>
      <c r="O146" s="754"/>
      <c r="P146" s="754"/>
      <c r="Q146" s="211"/>
      <c r="R146" s="214"/>
      <c r="S146" s="214"/>
      <c r="T146" s="213"/>
      <c r="U146" s="205"/>
      <c r="V146" s="205"/>
      <c r="W146" s="205"/>
      <c r="X146" s="205"/>
      <c r="Y146" s="205"/>
      <c r="Z146" s="205"/>
      <c r="AA146" s="205"/>
    </row>
    <row r="147" spans="1:27" ht="11.25">
      <c r="A147" s="207">
        <v>38</v>
      </c>
      <c r="B147" s="754" t="s">
        <v>1303</v>
      </c>
      <c r="C147" s="754"/>
      <c r="D147" s="754"/>
      <c r="E147" s="754"/>
      <c r="F147" s="754"/>
      <c r="G147" s="754"/>
      <c r="H147" s="754"/>
      <c r="I147" s="754"/>
      <c r="J147" s="754"/>
      <c r="K147" s="754"/>
      <c r="L147" s="754"/>
      <c r="M147" s="754"/>
      <c r="N147" s="754"/>
      <c r="O147" s="754"/>
      <c r="P147" s="754"/>
      <c r="Q147" s="211"/>
      <c r="R147" s="214"/>
      <c r="S147" s="214"/>
      <c r="T147" s="213"/>
      <c r="U147" s="205"/>
      <c r="V147" s="205"/>
      <c r="W147" s="205"/>
      <c r="X147" s="205"/>
      <c r="Y147" s="205"/>
      <c r="Z147" s="205"/>
      <c r="AA147" s="205"/>
    </row>
    <row r="148" spans="1:27" ht="11.25">
      <c r="A148" s="207">
        <v>39</v>
      </c>
      <c r="B148" s="754" t="s">
        <v>1304</v>
      </c>
      <c r="C148" s="754"/>
      <c r="D148" s="754"/>
      <c r="E148" s="754"/>
      <c r="F148" s="754"/>
      <c r="G148" s="754"/>
      <c r="H148" s="754"/>
      <c r="I148" s="754"/>
      <c r="J148" s="754"/>
      <c r="K148" s="754"/>
      <c r="L148" s="754"/>
      <c r="M148" s="754"/>
      <c r="N148" s="754"/>
      <c r="O148" s="754"/>
      <c r="P148" s="754"/>
      <c r="Q148" s="211"/>
      <c r="R148" s="214"/>
      <c r="S148" s="214"/>
      <c r="T148" s="213"/>
      <c r="U148" s="205"/>
      <c r="V148" s="205"/>
      <c r="W148" s="205"/>
      <c r="X148" s="205"/>
      <c r="Y148" s="205"/>
      <c r="Z148" s="205"/>
      <c r="AA148" s="205"/>
    </row>
    <row r="149" spans="1:27" ht="11.25">
      <c r="A149" s="207">
        <v>40</v>
      </c>
      <c r="B149" s="754" t="s">
        <v>1305</v>
      </c>
      <c r="C149" s="754"/>
      <c r="D149" s="754"/>
      <c r="E149" s="754"/>
      <c r="F149" s="754"/>
      <c r="G149" s="754"/>
      <c r="H149" s="754"/>
      <c r="I149" s="754"/>
      <c r="J149" s="754"/>
      <c r="K149" s="754"/>
      <c r="L149" s="754"/>
      <c r="M149" s="754"/>
      <c r="N149" s="754"/>
      <c r="O149" s="754"/>
      <c r="P149" s="754"/>
      <c r="Q149" s="211"/>
      <c r="R149" s="214"/>
      <c r="S149" s="214"/>
      <c r="T149" s="213"/>
      <c r="U149" s="205"/>
      <c r="V149" s="205"/>
      <c r="W149" s="205"/>
      <c r="X149" s="205"/>
      <c r="Y149" s="205"/>
      <c r="Z149" s="205"/>
      <c r="AA149" s="205"/>
    </row>
    <row r="150" spans="1:27" ht="11.25">
      <c r="A150" s="207">
        <v>41</v>
      </c>
      <c r="B150" s="754" t="s">
        <v>1306</v>
      </c>
      <c r="C150" s="754"/>
      <c r="D150" s="754"/>
      <c r="E150" s="754"/>
      <c r="F150" s="754"/>
      <c r="G150" s="754"/>
      <c r="H150" s="754"/>
      <c r="I150" s="754"/>
      <c r="J150" s="754"/>
      <c r="K150" s="754"/>
      <c r="L150" s="754"/>
      <c r="M150" s="754"/>
      <c r="N150" s="754"/>
      <c r="O150" s="754"/>
      <c r="P150" s="754"/>
      <c r="Q150" s="211"/>
      <c r="R150" s="214"/>
      <c r="S150" s="212"/>
      <c r="T150" s="213"/>
      <c r="U150" s="205"/>
      <c r="V150" s="205"/>
      <c r="W150" s="205"/>
      <c r="X150" s="205"/>
      <c r="Y150" s="205"/>
      <c r="Z150" s="205"/>
      <c r="AA150" s="205"/>
    </row>
    <row r="151" spans="1:27" ht="11.25">
      <c r="A151" s="207">
        <v>42</v>
      </c>
      <c r="B151" s="754" t="s">
        <v>1307</v>
      </c>
      <c r="C151" s="754"/>
      <c r="D151" s="754"/>
      <c r="E151" s="754"/>
      <c r="F151" s="754"/>
      <c r="G151" s="754"/>
      <c r="H151" s="754"/>
      <c r="I151" s="754"/>
      <c r="J151" s="754"/>
      <c r="K151" s="754"/>
      <c r="L151" s="754"/>
      <c r="M151" s="754"/>
      <c r="N151" s="754"/>
      <c r="O151" s="754"/>
      <c r="P151" s="754"/>
      <c r="Q151" s="211"/>
      <c r="R151" s="214"/>
      <c r="S151" s="212"/>
      <c r="T151" s="213"/>
      <c r="U151" s="205"/>
      <c r="V151" s="205"/>
      <c r="W151" s="205"/>
      <c r="X151" s="205"/>
      <c r="Y151" s="205"/>
      <c r="Z151" s="205"/>
      <c r="AA151" s="205"/>
    </row>
    <row r="152" spans="1:27" ht="11.25">
      <c r="A152" s="207">
        <v>43</v>
      </c>
      <c r="B152" s="754" t="s">
        <v>1308</v>
      </c>
      <c r="C152" s="754"/>
      <c r="D152" s="754"/>
      <c r="E152" s="754"/>
      <c r="F152" s="754"/>
      <c r="G152" s="754"/>
      <c r="H152" s="754"/>
      <c r="I152" s="754"/>
      <c r="J152" s="754"/>
      <c r="K152" s="754"/>
      <c r="L152" s="754"/>
      <c r="M152" s="754"/>
      <c r="N152" s="754"/>
      <c r="O152" s="754"/>
      <c r="P152" s="754"/>
      <c r="Q152" s="211"/>
      <c r="R152" s="214"/>
      <c r="S152" s="212"/>
      <c r="T152" s="213"/>
      <c r="U152" s="205"/>
      <c r="V152" s="205"/>
      <c r="W152" s="205"/>
      <c r="X152" s="205"/>
      <c r="Y152" s="205"/>
      <c r="Z152" s="205"/>
      <c r="AA152" s="205"/>
    </row>
    <row r="153" spans="1:27" ht="29.25" customHeight="1">
      <c r="A153" s="207">
        <v>44</v>
      </c>
      <c r="B153" s="754" t="s">
        <v>1309</v>
      </c>
      <c r="C153" s="754"/>
      <c r="D153" s="754"/>
      <c r="E153" s="754"/>
      <c r="F153" s="754"/>
      <c r="G153" s="754"/>
      <c r="H153" s="754"/>
      <c r="I153" s="754"/>
      <c r="J153" s="754"/>
      <c r="K153" s="754"/>
      <c r="L153" s="754"/>
      <c r="M153" s="754"/>
      <c r="N153" s="754"/>
      <c r="O153" s="754"/>
      <c r="P153" s="754"/>
      <c r="Q153" s="211"/>
      <c r="R153" s="214"/>
      <c r="S153" s="212"/>
      <c r="T153" s="213"/>
      <c r="U153" s="205"/>
      <c r="V153" s="205"/>
      <c r="W153" s="205"/>
      <c r="X153" s="205"/>
      <c r="Y153" s="205"/>
      <c r="Z153" s="205"/>
      <c r="AA153" s="205"/>
    </row>
    <row r="154" spans="1:27" ht="11.25">
      <c r="A154" s="207">
        <v>45</v>
      </c>
      <c r="B154" s="754" t="s">
        <v>1310</v>
      </c>
      <c r="C154" s="754"/>
      <c r="D154" s="754"/>
      <c r="E154" s="754"/>
      <c r="F154" s="754"/>
      <c r="G154" s="754"/>
      <c r="H154" s="754"/>
      <c r="I154" s="754"/>
      <c r="J154" s="754"/>
      <c r="K154" s="754"/>
      <c r="L154" s="754"/>
      <c r="M154" s="754"/>
      <c r="N154" s="754"/>
      <c r="O154" s="754"/>
      <c r="P154" s="754"/>
      <c r="Q154" s="211"/>
      <c r="R154" s="212"/>
      <c r="S154" s="212"/>
      <c r="T154" s="213"/>
      <c r="U154" s="205"/>
      <c r="V154" s="205"/>
      <c r="W154" s="205"/>
      <c r="X154" s="205"/>
      <c r="Y154" s="205"/>
      <c r="Z154" s="205"/>
      <c r="AA154" s="205"/>
    </row>
    <row r="155" spans="1:27" ht="11.25">
      <c r="A155" s="207">
        <v>46</v>
      </c>
      <c r="B155" s="754" t="s">
        <v>1041</v>
      </c>
      <c r="C155" s="754"/>
      <c r="D155" s="754"/>
      <c r="E155" s="754"/>
      <c r="F155" s="754"/>
      <c r="G155" s="754"/>
      <c r="H155" s="754"/>
      <c r="I155" s="754"/>
      <c r="J155" s="754"/>
      <c r="K155" s="754"/>
      <c r="L155" s="754"/>
      <c r="M155" s="754"/>
      <c r="N155" s="754"/>
      <c r="O155" s="754"/>
      <c r="P155" s="754"/>
      <c r="Q155" s="211"/>
      <c r="R155" s="212"/>
      <c r="S155" s="212"/>
      <c r="T155" s="213"/>
      <c r="U155" s="205"/>
      <c r="V155" s="205"/>
      <c r="W155" s="205"/>
      <c r="X155" s="205"/>
      <c r="Y155" s="205"/>
      <c r="Z155" s="205"/>
      <c r="AA155" s="205"/>
    </row>
    <row r="156" spans="1:27" ht="11.25">
      <c r="A156" s="207">
        <v>47</v>
      </c>
      <c r="B156" s="754" t="s">
        <v>1311</v>
      </c>
      <c r="C156" s="754"/>
      <c r="D156" s="754"/>
      <c r="E156" s="754"/>
      <c r="F156" s="754"/>
      <c r="G156" s="754"/>
      <c r="H156" s="754"/>
      <c r="I156" s="754"/>
      <c r="J156" s="754"/>
      <c r="K156" s="754"/>
      <c r="L156" s="754"/>
      <c r="M156" s="754"/>
      <c r="N156" s="754"/>
      <c r="O156" s="754"/>
      <c r="P156" s="754"/>
      <c r="Q156" s="211"/>
      <c r="R156" s="212"/>
      <c r="S156" s="212"/>
      <c r="T156" s="213"/>
      <c r="U156" s="205"/>
      <c r="V156" s="205"/>
      <c r="W156" s="205"/>
      <c r="X156" s="205"/>
      <c r="Y156" s="205"/>
      <c r="Z156" s="205"/>
      <c r="AA156" s="205"/>
    </row>
    <row r="157" ht="11.25">
      <c r="A157" s="212"/>
    </row>
    <row r="162" ht="11.25">
      <c r="N162" s="791" t="s">
        <v>425</v>
      </c>
    </row>
    <row r="163" ht="11.25">
      <c r="N163" s="791" t="s">
        <v>427</v>
      </c>
    </row>
  </sheetData>
  <mergeCells count="69">
    <mergeCell ref="B154:P154"/>
    <mergeCell ref="B155:P155"/>
    <mergeCell ref="B156:P156"/>
    <mergeCell ref="B150:P150"/>
    <mergeCell ref="B151:P151"/>
    <mergeCell ref="B152:P152"/>
    <mergeCell ref="B153:P153"/>
    <mergeCell ref="B146:P146"/>
    <mergeCell ref="B147:P147"/>
    <mergeCell ref="B148:P148"/>
    <mergeCell ref="B149:P149"/>
    <mergeCell ref="B142:P142"/>
    <mergeCell ref="B143:P143"/>
    <mergeCell ref="B144:P144"/>
    <mergeCell ref="B145:P145"/>
    <mergeCell ref="B138:P138"/>
    <mergeCell ref="B139:P139"/>
    <mergeCell ref="B140:P140"/>
    <mergeCell ref="B141:P141"/>
    <mergeCell ref="B134:P134"/>
    <mergeCell ref="B135:P135"/>
    <mergeCell ref="B136:P136"/>
    <mergeCell ref="B137:P137"/>
    <mergeCell ref="B130:P130"/>
    <mergeCell ref="B131:P131"/>
    <mergeCell ref="B132:P132"/>
    <mergeCell ref="B133:P133"/>
    <mergeCell ref="B126:P126"/>
    <mergeCell ref="B127:P127"/>
    <mergeCell ref="B128:P128"/>
    <mergeCell ref="B129:P129"/>
    <mergeCell ref="B122:P122"/>
    <mergeCell ref="B123:P123"/>
    <mergeCell ref="B124:P124"/>
    <mergeCell ref="B125:P125"/>
    <mergeCell ref="B118:P118"/>
    <mergeCell ref="B119:P119"/>
    <mergeCell ref="B120:P120"/>
    <mergeCell ref="B121:P121"/>
    <mergeCell ref="B114:P114"/>
    <mergeCell ref="B115:P115"/>
    <mergeCell ref="B116:P116"/>
    <mergeCell ref="B117:P117"/>
    <mergeCell ref="B110:P110"/>
    <mergeCell ref="B111:P111"/>
    <mergeCell ref="B112:P112"/>
    <mergeCell ref="B113:P113"/>
    <mergeCell ref="B106:P106"/>
    <mergeCell ref="B107:P107"/>
    <mergeCell ref="B108:P108"/>
    <mergeCell ref="B109:P109"/>
    <mergeCell ref="P98:Q98"/>
    <mergeCell ref="P99:Q99"/>
    <mergeCell ref="P100:Q100"/>
    <mergeCell ref="P101:Q101"/>
    <mergeCell ref="O77:O79"/>
    <mergeCell ref="P77:P79"/>
    <mergeCell ref="Q77:Q79"/>
    <mergeCell ref="P97:Q97"/>
    <mergeCell ref="A5:Q5"/>
    <mergeCell ref="F77:F79"/>
    <mergeCell ref="G77:G79"/>
    <mergeCell ref="H77:H79"/>
    <mergeCell ref="I77:I79"/>
    <mergeCell ref="J77:J79"/>
    <mergeCell ref="K77:K79"/>
    <mergeCell ref="L77:L79"/>
    <mergeCell ref="M77:M79"/>
    <mergeCell ref="N77:N79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26"/>
  <sheetViews>
    <sheetView zoomScale="120" zoomScaleNormal="120" workbookViewId="0" topLeftCell="I98">
      <selection activeCell="O112" sqref="O112"/>
    </sheetView>
  </sheetViews>
  <sheetFormatPr defaultColWidth="9.140625" defaultRowHeight="12.75"/>
  <cols>
    <col min="1" max="1" width="4.28125" style="1" customWidth="1"/>
    <col min="2" max="2" width="22.8515625" style="1" customWidth="1"/>
    <col min="3" max="3" width="8.7109375" style="1" customWidth="1"/>
    <col min="4" max="4" width="0" style="1" hidden="1" customWidth="1"/>
    <col min="5" max="5" width="5.421875" style="1" customWidth="1"/>
    <col min="6" max="6" width="0" style="219" hidden="1" customWidth="1"/>
    <col min="7" max="7" width="6.8515625" style="2" customWidth="1"/>
    <col min="8" max="8" width="13.140625" style="1" customWidth="1"/>
    <col min="9" max="9" width="10.8515625" style="1" customWidth="1"/>
    <col min="10" max="10" width="11.8515625" style="1" customWidth="1"/>
    <col min="11" max="11" width="6.7109375" style="220" customWidth="1"/>
    <col min="12" max="12" width="11.8515625" style="1" customWidth="1"/>
    <col min="13" max="13" width="11.00390625" style="4" customWidth="1"/>
    <col min="14" max="14" width="12.28125" style="1" customWidth="1"/>
    <col min="15" max="15" width="12.57421875" style="1" customWidth="1"/>
    <col min="16" max="19" width="0" style="1" hidden="1" customWidth="1"/>
    <col min="20" max="16384" width="9.140625" style="1" customWidth="1"/>
  </cols>
  <sheetData>
    <row r="3" ht="11.25">
      <c r="B3" s="785" t="s">
        <v>421</v>
      </c>
    </row>
    <row r="4" ht="11.25">
      <c r="B4" s="785" t="s">
        <v>422</v>
      </c>
    </row>
    <row r="5" spans="1:16" ht="31.5" customHeight="1">
      <c r="A5" s="718" t="s">
        <v>1312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222"/>
    </row>
    <row r="6" spans="1:16" ht="11.25">
      <c r="A6" s="223"/>
      <c r="B6" s="223"/>
      <c r="C6" s="223"/>
      <c r="D6" s="223"/>
      <c r="E6" s="223"/>
      <c r="F6" s="224"/>
      <c r="G6" s="7"/>
      <c r="H6" s="225"/>
      <c r="I6" s="225"/>
      <c r="J6" s="223"/>
      <c r="K6" s="226"/>
      <c r="L6" s="223"/>
      <c r="M6" s="225"/>
      <c r="N6" s="223"/>
      <c r="O6" s="223"/>
      <c r="P6" s="223"/>
    </row>
    <row r="7" spans="1:16" ht="33.75">
      <c r="A7" s="15" t="s">
        <v>1313</v>
      </c>
      <c r="B7" s="126" t="s">
        <v>764</v>
      </c>
      <c r="C7" s="126" t="s">
        <v>1314</v>
      </c>
      <c r="D7" s="126" t="s">
        <v>1315</v>
      </c>
      <c r="E7" s="126" t="s">
        <v>1043</v>
      </c>
      <c r="F7" s="227"/>
      <c r="G7" s="228" t="s">
        <v>1316</v>
      </c>
      <c r="H7" s="126" t="s">
        <v>1317</v>
      </c>
      <c r="I7" s="126" t="s">
        <v>1318</v>
      </c>
      <c r="J7" s="126" t="s">
        <v>773</v>
      </c>
      <c r="K7" s="229" t="s">
        <v>774</v>
      </c>
      <c r="L7" s="126" t="s">
        <v>775</v>
      </c>
      <c r="M7" s="126" t="s">
        <v>776</v>
      </c>
      <c r="N7" s="127" t="s">
        <v>777</v>
      </c>
      <c r="O7" s="127" t="s">
        <v>778</v>
      </c>
      <c r="P7" s="230"/>
    </row>
    <row r="8" spans="1:18" ht="11.25">
      <c r="A8" s="21" t="s">
        <v>780</v>
      </c>
      <c r="B8" s="52" t="s">
        <v>1221</v>
      </c>
      <c r="C8" s="25">
        <v>6000</v>
      </c>
      <c r="D8" s="25">
        <v>500</v>
      </c>
      <c r="E8" s="231" t="s">
        <v>1319</v>
      </c>
      <c r="F8" s="232">
        <f aca="true" t="shared" si="0" ref="F8:F47">C8/D8</f>
        <v>12</v>
      </c>
      <c r="G8" s="233"/>
      <c r="H8" s="234"/>
      <c r="I8" s="100"/>
      <c r="J8" s="101"/>
      <c r="K8" s="102"/>
      <c r="L8" s="234"/>
      <c r="M8" s="232"/>
      <c r="N8" s="235"/>
      <c r="O8" s="236"/>
      <c r="P8" s="52" t="s">
        <v>1221</v>
      </c>
      <c r="Q8" s="1">
        <v>8</v>
      </c>
      <c r="R8" s="1">
        <f aca="true" t="shared" si="1" ref="R8:R28">Q8/22*24</f>
        <v>8.727272727272727</v>
      </c>
    </row>
    <row r="9" spans="1:18" ht="22.5">
      <c r="A9" s="21" t="s">
        <v>783</v>
      </c>
      <c r="B9" s="237" t="s">
        <v>1207</v>
      </c>
      <c r="C9" s="25">
        <v>93000</v>
      </c>
      <c r="D9" s="25">
        <v>3120</v>
      </c>
      <c r="E9" s="231" t="s">
        <v>1319</v>
      </c>
      <c r="F9" s="232">
        <f t="shared" si="0"/>
        <v>29.807692307692307</v>
      </c>
      <c r="G9" s="233"/>
      <c r="H9" s="234"/>
      <c r="I9" s="100"/>
      <c r="J9" s="101"/>
      <c r="K9" s="102"/>
      <c r="L9" s="234"/>
      <c r="M9" s="232"/>
      <c r="N9" s="235"/>
      <c r="O9" s="236"/>
      <c r="P9" s="237" t="s">
        <v>1207</v>
      </c>
      <c r="Q9" s="1">
        <v>9</v>
      </c>
      <c r="R9" s="1">
        <f t="shared" si="1"/>
        <v>9.818181818181818</v>
      </c>
    </row>
    <row r="10" spans="1:18" ht="33.75">
      <c r="A10" s="21" t="s">
        <v>785</v>
      </c>
      <c r="B10" s="238" t="s">
        <v>1320</v>
      </c>
      <c r="C10" s="25">
        <v>14000</v>
      </c>
      <c r="D10" s="25">
        <v>920</v>
      </c>
      <c r="E10" s="231" t="s">
        <v>1319</v>
      </c>
      <c r="F10" s="232">
        <f t="shared" si="0"/>
        <v>15.217391304347826</v>
      </c>
      <c r="G10" s="233"/>
      <c r="H10" s="234"/>
      <c r="I10" s="100"/>
      <c r="J10" s="101"/>
      <c r="K10" s="102"/>
      <c r="L10" s="234"/>
      <c r="M10" s="232"/>
      <c r="N10" s="235"/>
      <c r="O10" s="236"/>
      <c r="P10" s="238" t="s">
        <v>1320</v>
      </c>
      <c r="Q10" s="1">
        <v>6</v>
      </c>
      <c r="R10" s="1">
        <f t="shared" si="1"/>
        <v>6.545454545454545</v>
      </c>
    </row>
    <row r="11" spans="1:18" ht="11.25">
      <c r="A11" s="21" t="s">
        <v>787</v>
      </c>
      <c r="B11" s="238" t="s">
        <v>1321</v>
      </c>
      <c r="C11" s="25">
        <v>140000</v>
      </c>
      <c r="D11" s="25">
        <v>3920</v>
      </c>
      <c r="E11" s="231" t="s">
        <v>1319</v>
      </c>
      <c r="F11" s="232">
        <f t="shared" si="0"/>
        <v>35.714285714285715</v>
      </c>
      <c r="G11" s="233"/>
      <c r="H11" s="234"/>
      <c r="I11" s="100"/>
      <c r="J11" s="101"/>
      <c r="K11" s="102"/>
      <c r="L11" s="234"/>
      <c r="M11" s="232"/>
      <c r="N11" s="235"/>
      <c r="O11" s="236"/>
      <c r="P11" s="238" t="s">
        <v>1321</v>
      </c>
      <c r="Q11" s="1">
        <v>27</v>
      </c>
      <c r="R11" s="1">
        <f t="shared" si="1"/>
        <v>29.454545454545453</v>
      </c>
    </row>
    <row r="12" spans="1:18" ht="11.25">
      <c r="A12" s="21" t="s">
        <v>789</v>
      </c>
      <c r="B12" s="50" t="s">
        <v>1322</v>
      </c>
      <c r="C12" s="25">
        <v>100000</v>
      </c>
      <c r="D12" s="25">
        <v>7840</v>
      </c>
      <c r="E12" s="231" t="s">
        <v>1319</v>
      </c>
      <c r="F12" s="232">
        <f t="shared" si="0"/>
        <v>12.755102040816327</v>
      </c>
      <c r="G12" s="233"/>
      <c r="H12" s="234"/>
      <c r="I12" s="100"/>
      <c r="J12" s="101"/>
      <c r="K12" s="102"/>
      <c r="L12" s="234"/>
      <c r="M12" s="232"/>
      <c r="N12" s="235"/>
      <c r="O12" s="236"/>
      <c r="P12" s="50" t="s">
        <v>1322</v>
      </c>
      <c r="Q12" s="1">
        <v>12</v>
      </c>
      <c r="R12" s="1">
        <f t="shared" si="1"/>
        <v>13.09090909090909</v>
      </c>
    </row>
    <row r="13" spans="1:18" ht="22.5">
      <c r="A13" s="21" t="s">
        <v>791</v>
      </c>
      <c r="B13" s="52" t="s">
        <v>1214</v>
      </c>
      <c r="C13" s="25">
        <v>55000</v>
      </c>
      <c r="D13" s="25">
        <v>3280</v>
      </c>
      <c r="E13" s="231" t="s">
        <v>1319</v>
      </c>
      <c r="F13" s="232">
        <f t="shared" si="0"/>
        <v>16.76829268292683</v>
      </c>
      <c r="G13" s="233"/>
      <c r="H13" s="234"/>
      <c r="I13" s="100"/>
      <c r="J13" s="101"/>
      <c r="K13" s="102"/>
      <c r="L13" s="234"/>
      <c r="M13" s="232"/>
      <c r="N13" s="235"/>
      <c r="O13" s="236"/>
      <c r="P13" s="52" t="s">
        <v>1214</v>
      </c>
      <c r="Q13" s="1">
        <v>11</v>
      </c>
      <c r="R13" s="1">
        <f t="shared" si="1"/>
        <v>12</v>
      </c>
    </row>
    <row r="14" spans="1:18" ht="11.25">
      <c r="A14" s="21" t="s">
        <v>794</v>
      </c>
      <c r="B14" s="52" t="s">
        <v>1215</v>
      </c>
      <c r="C14" s="25">
        <v>50000</v>
      </c>
      <c r="D14" s="25">
        <v>2600</v>
      </c>
      <c r="E14" s="239" t="s">
        <v>1319</v>
      </c>
      <c r="F14" s="232">
        <f t="shared" si="0"/>
        <v>19.23076923076923</v>
      </c>
      <c r="G14" s="233"/>
      <c r="H14" s="234"/>
      <c r="I14" s="100"/>
      <c r="J14" s="101"/>
      <c r="K14" s="102"/>
      <c r="L14" s="234"/>
      <c r="M14" s="232"/>
      <c r="N14" s="235"/>
      <c r="O14" s="236"/>
      <c r="P14" s="52" t="s">
        <v>1215</v>
      </c>
      <c r="Q14" s="1">
        <v>15</v>
      </c>
      <c r="R14" s="1">
        <f t="shared" si="1"/>
        <v>16.363636363636363</v>
      </c>
    </row>
    <row r="15" spans="1:18" ht="11.25">
      <c r="A15" s="21" t="s">
        <v>796</v>
      </c>
      <c r="B15" s="52" t="s">
        <v>1323</v>
      </c>
      <c r="C15" s="25">
        <v>40000</v>
      </c>
      <c r="D15" s="25">
        <v>2560</v>
      </c>
      <c r="E15" s="239" t="s">
        <v>1319</v>
      </c>
      <c r="F15" s="232">
        <f t="shared" si="0"/>
        <v>15.625</v>
      </c>
      <c r="G15" s="233"/>
      <c r="H15" s="234"/>
      <c r="I15" s="100"/>
      <c r="J15" s="101"/>
      <c r="K15" s="102"/>
      <c r="L15" s="234"/>
      <c r="M15" s="232"/>
      <c r="N15" s="235"/>
      <c r="O15" s="236"/>
      <c r="P15" s="52" t="s">
        <v>1323</v>
      </c>
      <c r="Q15" s="1">
        <v>9</v>
      </c>
      <c r="R15" s="1">
        <f t="shared" si="1"/>
        <v>9.818181818181818</v>
      </c>
    </row>
    <row r="16" spans="1:18" ht="22.5">
      <c r="A16" s="21" t="s">
        <v>798</v>
      </c>
      <c r="B16" s="50" t="s">
        <v>1209</v>
      </c>
      <c r="C16" s="25">
        <v>58000</v>
      </c>
      <c r="D16" s="25">
        <v>3000</v>
      </c>
      <c r="E16" s="231" t="s">
        <v>1319</v>
      </c>
      <c r="F16" s="232">
        <f t="shared" si="0"/>
        <v>19.333333333333332</v>
      </c>
      <c r="G16" s="233"/>
      <c r="H16" s="234"/>
      <c r="I16" s="100"/>
      <c r="J16" s="101"/>
      <c r="K16" s="102"/>
      <c r="L16" s="234"/>
      <c r="M16" s="232"/>
      <c r="N16" s="235"/>
      <c r="O16" s="236"/>
      <c r="P16" s="50" t="s">
        <v>1209</v>
      </c>
      <c r="Q16" s="1">
        <v>11</v>
      </c>
      <c r="R16" s="1">
        <f t="shared" si="1"/>
        <v>12</v>
      </c>
    </row>
    <row r="17" spans="1:18" ht="11.25">
      <c r="A17" s="21" t="s">
        <v>800</v>
      </c>
      <c r="B17" s="50" t="s">
        <v>1324</v>
      </c>
      <c r="C17" s="25">
        <v>45000</v>
      </c>
      <c r="D17" s="25">
        <v>4480</v>
      </c>
      <c r="E17" s="231" t="s">
        <v>1319</v>
      </c>
      <c r="F17" s="232">
        <f t="shared" si="0"/>
        <v>10.044642857142858</v>
      </c>
      <c r="G17" s="233"/>
      <c r="H17" s="234"/>
      <c r="I17" s="100"/>
      <c r="J17" s="101"/>
      <c r="K17" s="102"/>
      <c r="L17" s="234"/>
      <c r="M17" s="232"/>
      <c r="N17" s="235"/>
      <c r="O17" s="236"/>
      <c r="P17" s="50" t="s">
        <v>1324</v>
      </c>
      <c r="Q17" s="1">
        <v>7</v>
      </c>
      <c r="R17" s="1">
        <f t="shared" si="1"/>
        <v>7.636363636363637</v>
      </c>
    </row>
    <row r="18" spans="1:18" ht="11.25">
      <c r="A18" s="21" t="s">
        <v>802</v>
      </c>
      <c r="B18" s="50" t="s">
        <v>1325</v>
      </c>
      <c r="C18" s="25">
        <v>140000</v>
      </c>
      <c r="D18" s="25">
        <v>4920</v>
      </c>
      <c r="E18" s="231" t="s">
        <v>1319</v>
      </c>
      <c r="F18" s="232">
        <f t="shared" si="0"/>
        <v>28.45528455284553</v>
      </c>
      <c r="G18" s="233"/>
      <c r="H18" s="234"/>
      <c r="I18" s="100"/>
      <c r="J18" s="101"/>
      <c r="K18" s="102"/>
      <c r="L18" s="234"/>
      <c r="M18" s="232"/>
      <c r="N18" s="235"/>
      <c r="O18" s="236"/>
      <c r="P18" s="50" t="s">
        <v>1325</v>
      </c>
      <c r="Q18" s="1">
        <v>23</v>
      </c>
      <c r="R18" s="1">
        <f t="shared" si="1"/>
        <v>25.09090909090909</v>
      </c>
    </row>
    <row r="19" spans="1:18" ht="11.25">
      <c r="A19" s="21" t="s">
        <v>804</v>
      </c>
      <c r="B19" s="50" t="s">
        <v>1223</v>
      </c>
      <c r="C19" s="25">
        <v>250000</v>
      </c>
      <c r="D19" s="25">
        <v>3960</v>
      </c>
      <c r="E19" s="231" t="s">
        <v>1319</v>
      </c>
      <c r="F19" s="232">
        <f t="shared" si="0"/>
        <v>63.13131313131313</v>
      </c>
      <c r="G19" s="233"/>
      <c r="H19" s="234"/>
      <c r="I19" s="100"/>
      <c r="J19" s="101"/>
      <c r="K19" s="102"/>
      <c r="L19" s="234"/>
      <c r="M19" s="232"/>
      <c r="N19" s="235"/>
      <c r="O19" s="236"/>
      <c r="P19" s="50" t="s">
        <v>1223</v>
      </c>
      <c r="Q19" s="1">
        <v>48</v>
      </c>
      <c r="R19" s="1">
        <f t="shared" si="1"/>
        <v>52.36363636363636</v>
      </c>
    </row>
    <row r="20" spans="1:18" ht="33.75">
      <c r="A20" s="21" t="s">
        <v>806</v>
      </c>
      <c r="B20" s="50" t="s">
        <v>1225</v>
      </c>
      <c r="C20" s="25">
        <v>10000</v>
      </c>
      <c r="D20" s="25">
        <v>1440</v>
      </c>
      <c r="E20" s="231" t="s">
        <v>1319</v>
      </c>
      <c r="F20" s="232">
        <f t="shared" si="0"/>
        <v>6.944444444444445</v>
      </c>
      <c r="G20" s="233"/>
      <c r="H20" s="240"/>
      <c r="I20" s="100"/>
      <c r="J20" s="101"/>
      <c r="K20" s="102"/>
      <c r="L20" s="234"/>
      <c r="M20" s="232"/>
      <c r="N20" s="235"/>
      <c r="O20" s="236"/>
      <c r="P20" s="50" t="s">
        <v>1225</v>
      </c>
      <c r="Q20" s="1">
        <v>1</v>
      </c>
      <c r="R20" s="1">
        <f t="shared" si="1"/>
        <v>1.0909090909090908</v>
      </c>
    </row>
    <row r="21" spans="1:18" ht="22.5">
      <c r="A21" s="21" t="s">
        <v>808</v>
      </c>
      <c r="B21" s="52" t="s">
        <v>1326</v>
      </c>
      <c r="C21" s="25">
        <v>65000</v>
      </c>
      <c r="D21" s="25">
        <v>3520</v>
      </c>
      <c r="E21" s="239" t="s">
        <v>1319</v>
      </c>
      <c r="F21" s="232">
        <f t="shared" si="0"/>
        <v>18.46590909090909</v>
      </c>
      <c r="G21" s="233"/>
      <c r="H21" s="234"/>
      <c r="I21" s="100"/>
      <c r="J21" s="101"/>
      <c r="K21" s="102"/>
      <c r="L21" s="234"/>
      <c r="M21" s="232"/>
      <c r="N21" s="235"/>
      <c r="O21" s="236"/>
      <c r="P21" s="52" t="s">
        <v>1326</v>
      </c>
      <c r="Q21" s="1">
        <v>12</v>
      </c>
      <c r="R21" s="1">
        <f t="shared" si="1"/>
        <v>13.09090909090909</v>
      </c>
    </row>
    <row r="22" spans="1:18" ht="22.5">
      <c r="A22" s="21" t="s">
        <v>810</v>
      </c>
      <c r="B22" s="50" t="s">
        <v>1231</v>
      </c>
      <c r="C22" s="25">
        <v>94000</v>
      </c>
      <c r="D22" s="25">
        <v>5240</v>
      </c>
      <c r="E22" s="231" t="s">
        <v>1319</v>
      </c>
      <c r="F22" s="232">
        <f t="shared" si="0"/>
        <v>17.938931297709924</v>
      </c>
      <c r="G22" s="233"/>
      <c r="H22" s="234"/>
      <c r="I22" s="100"/>
      <c r="J22" s="101"/>
      <c r="K22" s="102"/>
      <c r="L22" s="234"/>
      <c r="M22" s="232"/>
      <c r="N22" s="235"/>
      <c r="O22" s="236"/>
      <c r="P22" s="50" t="s">
        <v>1231</v>
      </c>
      <c r="Q22" s="1">
        <v>11</v>
      </c>
      <c r="R22" s="1">
        <f t="shared" si="1"/>
        <v>12</v>
      </c>
    </row>
    <row r="23" spans="1:18" ht="11.25">
      <c r="A23" s="21" t="s">
        <v>812</v>
      </c>
      <c r="B23" s="237" t="s">
        <v>1327</v>
      </c>
      <c r="C23" s="25">
        <v>40000</v>
      </c>
      <c r="D23" s="25">
        <v>2360</v>
      </c>
      <c r="E23" s="239" t="s">
        <v>1319</v>
      </c>
      <c r="F23" s="232">
        <f t="shared" si="0"/>
        <v>16.949152542372882</v>
      </c>
      <c r="G23" s="233"/>
      <c r="H23" s="234"/>
      <c r="I23" s="100"/>
      <c r="J23" s="101"/>
      <c r="K23" s="102"/>
      <c r="L23" s="234"/>
      <c r="M23" s="232"/>
      <c r="N23" s="235"/>
      <c r="O23" s="236"/>
      <c r="P23" s="237" t="s">
        <v>1327</v>
      </c>
      <c r="Q23" s="1">
        <v>11</v>
      </c>
      <c r="R23" s="1">
        <f t="shared" si="1"/>
        <v>12</v>
      </c>
    </row>
    <row r="24" spans="1:18" ht="11.25">
      <c r="A24" s="21" t="s">
        <v>814</v>
      </c>
      <c r="B24" s="237" t="s">
        <v>1232</v>
      </c>
      <c r="C24" s="25">
        <v>110000</v>
      </c>
      <c r="D24" s="25">
        <v>1000</v>
      </c>
      <c r="E24" s="239" t="s">
        <v>1319</v>
      </c>
      <c r="F24" s="232">
        <f t="shared" si="0"/>
        <v>110</v>
      </c>
      <c r="G24" s="233"/>
      <c r="H24" s="234"/>
      <c r="I24" s="100"/>
      <c r="J24" s="101"/>
      <c r="K24" s="102"/>
      <c r="L24" s="234"/>
      <c r="M24" s="232"/>
      <c r="N24" s="235"/>
      <c r="O24" s="236"/>
      <c r="P24" s="237" t="s">
        <v>1232</v>
      </c>
      <c r="Q24" s="1">
        <v>101</v>
      </c>
      <c r="R24" s="1">
        <f t="shared" si="1"/>
        <v>110.18181818181819</v>
      </c>
    </row>
    <row r="25" spans="1:18" ht="11.25">
      <c r="A25" s="21" t="s">
        <v>816</v>
      </c>
      <c r="B25" s="50" t="s">
        <v>1328</v>
      </c>
      <c r="C25" s="25">
        <v>24000</v>
      </c>
      <c r="D25" s="25">
        <v>2000</v>
      </c>
      <c r="E25" s="231" t="s">
        <v>1319</v>
      </c>
      <c r="F25" s="232">
        <f t="shared" si="0"/>
        <v>12</v>
      </c>
      <c r="G25" s="233"/>
      <c r="H25" s="234"/>
      <c r="I25" s="100"/>
      <c r="J25" s="101"/>
      <c r="K25" s="102"/>
      <c r="L25" s="234"/>
      <c r="M25" s="232"/>
      <c r="N25" s="235"/>
      <c r="O25" s="236"/>
      <c r="P25" s="50" t="s">
        <v>1328</v>
      </c>
      <c r="Q25" s="1">
        <v>10</v>
      </c>
      <c r="R25" s="1">
        <f t="shared" si="1"/>
        <v>10.909090909090908</v>
      </c>
    </row>
    <row r="26" spans="1:18" ht="11.25">
      <c r="A26" s="21" t="s">
        <v>818</v>
      </c>
      <c r="B26" s="52" t="s">
        <v>1329</v>
      </c>
      <c r="C26" s="25">
        <v>17200</v>
      </c>
      <c r="D26" s="25">
        <v>960</v>
      </c>
      <c r="E26" s="239" t="s">
        <v>1319</v>
      </c>
      <c r="F26" s="232">
        <f t="shared" si="0"/>
        <v>17.916666666666668</v>
      </c>
      <c r="G26" s="233"/>
      <c r="H26" s="234"/>
      <c r="I26" s="100"/>
      <c r="J26" s="101"/>
      <c r="K26" s="102"/>
      <c r="L26" s="234"/>
      <c r="M26" s="232"/>
      <c r="N26" s="235"/>
      <c r="O26" s="236"/>
      <c r="P26" s="52" t="s">
        <v>1329</v>
      </c>
      <c r="Q26" s="1">
        <v>15</v>
      </c>
      <c r="R26" s="1">
        <f t="shared" si="1"/>
        <v>16.363636363636363</v>
      </c>
    </row>
    <row r="27" spans="1:18" ht="11.25">
      <c r="A27" s="21" t="s">
        <v>820</v>
      </c>
      <c r="B27" s="50" t="s">
        <v>1220</v>
      </c>
      <c r="C27" s="25">
        <v>160000</v>
      </c>
      <c r="D27" s="25">
        <v>5200</v>
      </c>
      <c r="E27" s="231" t="s">
        <v>1319</v>
      </c>
      <c r="F27" s="232">
        <f t="shared" si="0"/>
        <v>30.76923076923077</v>
      </c>
      <c r="G27" s="233"/>
      <c r="H27" s="234"/>
      <c r="I27" s="100"/>
      <c r="J27" s="101"/>
      <c r="K27" s="102"/>
      <c r="L27" s="234"/>
      <c r="M27" s="232"/>
      <c r="N27" s="235"/>
      <c r="O27" s="236"/>
      <c r="P27" s="50" t="s">
        <v>1220</v>
      </c>
      <c r="Q27" s="1">
        <v>19</v>
      </c>
      <c r="R27" s="1">
        <f t="shared" si="1"/>
        <v>20.727272727272727</v>
      </c>
    </row>
    <row r="28" spans="1:18" ht="22.5">
      <c r="A28" s="21" t="s">
        <v>824</v>
      </c>
      <c r="B28" s="52" t="s">
        <v>1330</v>
      </c>
      <c r="C28" s="25">
        <v>62000</v>
      </c>
      <c r="D28" s="25">
        <v>7320</v>
      </c>
      <c r="E28" s="239" t="s">
        <v>1319</v>
      </c>
      <c r="F28" s="232">
        <f t="shared" si="0"/>
        <v>8.469945355191257</v>
      </c>
      <c r="G28" s="233"/>
      <c r="H28" s="234"/>
      <c r="I28" s="100"/>
      <c r="J28" s="101"/>
      <c r="K28" s="102"/>
      <c r="L28" s="234"/>
      <c r="M28" s="232"/>
      <c r="N28" s="235"/>
      <c r="O28" s="236"/>
      <c r="P28" s="52" t="s">
        <v>1330</v>
      </c>
      <c r="Q28" s="1">
        <v>13</v>
      </c>
      <c r="R28" s="1">
        <f t="shared" si="1"/>
        <v>14.181818181818183</v>
      </c>
    </row>
    <row r="29" spans="1:16" ht="11.25">
      <c r="A29" s="21"/>
      <c r="B29" s="52" t="s">
        <v>1331</v>
      </c>
      <c r="C29" s="25">
        <v>11000</v>
      </c>
      <c r="D29" s="25">
        <v>1820</v>
      </c>
      <c r="E29" s="239" t="s">
        <v>1319</v>
      </c>
      <c r="F29" s="232">
        <f t="shared" si="0"/>
        <v>6.043956043956044</v>
      </c>
      <c r="G29" s="233"/>
      <c r="H29" s="234"/>
      <c r="I29" s="100"/>
      <c r="J29" s="101"/>
      <c r="K29" s="102"/>
      <c r="L29" s="234"/>
      <c r="M29" s="232"/>
      <c r="N29" s="235"/>
      <c r="O29" s="236"/>
      <c r="P29" s="52"/>
    </row>
    <row r="30" spans="1:18" ht="22.5">
      <c r="A30" s="21" t="s">
        <v>826</v>
      </c>
      <c r="B30" s="50" t="s">
        <v>1332</v>
      </c>
      <c r="C30" s="25">
        <v>58000</v>
      </c>
      <c r="D30" s="25">
        <v>3000</v>
      </c>
      <c r="E30" s="231" t="s">
        <v>1319</v>
      </c>
      <c r="F30" s="232">
        <f t="shared" si="0"/>
        <v>19.333333333333332</v>
      </c>
      <c r="G30" s="233"/>
      <c r="H30" s="234"/>
      <c r="I30" s="100"/>
      <c r="J30" s="101"/>
      <c r="K30" s="102"/>
      <c r="L30" s="234"/>
      <c r="M30" s="232"/>
      <c r="N30" s="235"/>
      <c r="O30" s="236"/>
      <c r="P30" s="50" t="s">
        <v>1332</v>
      </c>
      <c r="Q30" s="1">
        <v>13</v>
      </c>
      <c r="R30" s="1">
        <f aca="true" t="shared" si="2" ref="R30:R54">Q30/22*24</f>
        <v>14.181818181818183</v>
      </c>
    </row>
    <row r="31" spans="1:18" ht="11.25">
      <c r="A31" s="21" t="s">
        <v>828</v>
      </c>
      <c r="B31" s="50" t="s">
        <v>1333</v>
      </c>
      <c r="C31" s="25">
        <v>42000</v>
      </c>
      <c r="D31" s="25">
        <v>1400</v>
      </c>
      <c r="E31" s="231" t="s">
        <v>1319</v>
      </c>
      <c r="F31" s="232">
        <f t="shared" si="0"/>
        <v>30</v>
      </c>
      <c r="G31" s="233"/>
      <c r="H31" s="234"/>
      <c r="I31" s="100"/>
      <c r="J31" s="101"/>
      <c r="K31" s="102"/>
      <c r="L31" s="234"/>
      <c r="M31" s="232"/>
      <c r="N31" s="235"/>
      <c r="O31" s="236"/>
      <c r="P31" s="50" t="s">
        <v>1333</v>
      </c>
      <c r="Q31" s="1">
        <v>17</v>
      </c>
      <c r="R31" s="1">
        <f t="shared" si="2"/>
        <v>18.545454545454547</v>
      </c>
    </row>
    <row r="32" spans="1:18" ht="11.25">
      <c r="A32" s="21" t="s">
        <v>830</v>
      </c>
      <c r="B32" s="52" t="s">
        <v>1334</v>
      </c>
      <c r="C32" s="25">
        <v>16800</v>
      </c>
      <c r="D32" s="25">
        <v>920</v>
      </c>
      <c r="E32" s="239" t="s">
        <v>1319</v>
      </c>
      <c r="F32" s="232">
        <f t="shared" si="0"/>
        <v>18.26086956521739</v>
      </c>
      <c r="G32" s="233"/>
      <c r="H32" s="234"/>
      <c r="I32" s="100"/>
      <c r="J32" s="101"/>
      <c r="K32" s="102"/>
      <c r="L32" s="234"/>
      <c r="M32" s="232"/>
      <c r="N32" s="235"/>
      <c r="O32" s="236"/>
      <c r="P32" s="52" t="s">
        <v>1334</v>
      </c>
      <c r="Q32" s="1">
        <v>13</v>
      </c>
      <c r="R32" s="1">
        <f t="shared" si="2"/>
        <v>14.181818181818183</v>
      </c>
    </row>
    <row r="33" spans="1:18" ht="11.25">
      <c r="A33" s="21" t="s">
        <v>832</v>
      </c>
      <c r="B33" s="52" t="s">
        <v>1335</v>
      </c>
      <c r="C33" s="25">
        <v>10000</v>
      </c>
      <c r="D33" s="25">
        <v>460</v>
      </c>
      <c r="E33" s="239" t="s">
        <v>1319</v>
      </c>
      <c r="F33" s="232">
        <f t="shared" si="0"/>
        <v>21.73913043478261</v>
      </c>
      <c r="G33" s="233"/>
      <c r="H33" s="234"/>
      <c r="I33" s="100"/>
      <c r="J33" s="101"/>
      <c r="K33" s="102"/>
      <c r="L33" s="234"/>
      <c r="M33" s="232"/>
      <c r="N33" s="235"/>
      <c r="O33" s="236"/>
      <c r="P33" s="52" t="s">
        <v>1335</v>
      </c>
      <c r="Q33" s="1">
        <v>13</v>
      </c>
      <c r="R33" s="1">
        <f t="shared" si="2"/>
        <v>14.181818181818183</v>
      </c>
    </row>
    <row r="34" spans="1:18" ht="11.25">
      <c r="A34" s="21" t="s">
        <v>834</v>
      </c>
      <c r="B34" s="52" t="s">
        <v>1336</v>
      </c>
      <c r="C34" s="25">
        <v>19200</v>
      </c>
      <c r="D34" s="25">
        <v>960</v>
      </c>
      <c r="E34" s="239" t="s">
        <v>1319</v>
      </c>
      <c r="F34" s="232">
        <f t="shared" si="0"/>
        <v>20</v>
      </c>
      <c r="G34" s="233"/>
      <c r="H34" s="234"/>
      <c r="I34" s="100"/>
      <c r="J34" s="101"/>
      <c r="K34" s="102"/>
      <c r="L34" s="234"/>
      <c r="M34" s="232"/>
      <c r="N34" s="235"/>
      <c r="O34" s="236"/>
      <c r="P34" s="52" t="s">
        <v>1336</v>
      </c>
      <c r="Q34" s="1">
        <v>19</v>
      </c>
      <c r="R34" s="1">
        <f t="shared" si="2"/>
        <v>20.727272727272727</v>
      </c>
    </row>
    <row r="35" spans="1:18" ht="22.5">
      <c r="A35" s="21" t="s">
        <v>836</v>
      </c>
      <c r="B35" s="50" t="s">
        <v>1227</v>
      </c>
      <c r="C35" s="25">
        <v>200000</v>
      </c>
      <c r="D35" s="25">
        <v>2680</v>
      </c>
      <c r="E35" s="231" t="s">
        <v>1319</v>
      </c>
      <c r="F35" s="232">
        <f t="shared" si="0"/>
        <v>74.6268656716418</v>
      </c>
      <c r="G35" s="233"/>
      <c r="H35" s="234"/>
      <c r="I35" s="100"/>
      <c r="J35" s="101"/>
      <c r="K35" s="102"/>
      <c r="L35" s="234"/>
      <c r="M35" s="232"/>
      <c r="N35" s="235"/>
      <c r="O35" s="236"/>
      <c r="P35" s="50" t="s">
        <v>1227</v>
      </c>
      <c r="Q35" s="1">
        <v>48</v>
      </c>
      <c r="R35" s="1">
        <f t="shared" si="2"/>
        <v>52.36363636363636</v>
      </c>
    </row>
    <row r="36" spans="1:18" ht="22.5">
      <c r="A36" s="21" t="s">
        <v>838</v>
      </c>
      <c r="B36" s="52" t="s">
        <v>1210</v>
      </c>
      <c r="C36" s="25">
        <v>20400</v>
      </c>
      <c r="D36" s="25">
        <v>500</v>
      </c>
      <c r="E36" s="239" t="s">
        <v>1319</v>
      </c>
      <c r="F36" s="232">
        <f t="shared" si="0"/>
        <v>40.8</v>
      </c>
      <c r="G36" s="233"/>
      <c r="H36" s="234"/>
      <c r="I36" s="100"/>
      <c r="J36" s="101"/>
      <c r="K36" s="102"/>
      <c r="L36" s="234"/>
      <c r="M36" s="232"/>
      <c r="N36" s="235"/>
      <c r="O36" s="236"/>
      <c r="P36" s="52" t="s">
        <v>1210</v>
      </c>
      <c r="Q36" s="1">
        <v>27</v>
      </c>
      <c r="R36" s="1">
        <f t="shared" si="2"/>
        <v>29.454545454545453</v>
      </c>
    </row>
    <row r="37" spans="1:18" ht="11.25">
      <c r="A37" s="21" t="s">
        <v>840</v>
      </c>
      <c r="B37" s="50" t="s">
        <v>1337</v>
      </c>
      <c r="C37" s="25">
        <v>16400</v>
      </c>
      <c r="D37" s="25">
        <v>720</v>
      </c>
      <c r="E37" s="231" t="s">
        <v>1319</v>
      </c>
      <c r="F37" s="232">
        <f t="shared" si="0"/>
        <v>22.77777777777778</v>
      </c>
      <c r="G37" s="233"/>
      <c r="H37" s="234"/>
      <c r="I37" s="100"/>
      <c r="J37" s="101"/>
      <c r="K37" s="102"/>
      <c r="L37" s="234"/>
      <c r="M37" s="232"/>
      <c r="N37" s="235"/>
      <c r="O37" s="236"/>
      <c r="P37" s="50" t="s">
        <v>1337</v>
      </c>
      <c r="Q37" s="1">
        <v>15</v>
      </c>
      <c r="R37" s="1">
        <f t="shared" si="2"/>
        <v>16.363636363636363</v>
      </c>
    </row>
    <row r="38" spans="1:18" ht="11.25">
      <c r="A38" s="21" t="s">
        <v>842</v>
      </c>
      <c r="B38" s="50" t="s">
        <v>1338</v>
      </c>
      <c r="C38" s="25">
        <v>5200</v>
      </c>
      <c r="D38" s="25">
        <v>1320</v>
      </c>
      <c r="E38" s="231" t="s">
        <v>1319</v>
      </c>
      <c r="F38" s="232">
        <f t="shared" si="0"/>
        <v>3.9393939393939394</v>
      </c>
      <c r="G38" s="233"/>
      <c r="H38" s="234"/>
      <c r="I38" s="100"/>
      <c r="J38" s="101"/>
      <c r="K38" s="102"/>
      <c r="L38" s="234"/>
      <c r="M38" s="241"/>
      <c r="N38" s="235"/>
      <c r="O38" s="236"/>
      <c r="P38" s="50" t="s">
        <v>1338</v>
      </c>
      <c r="Q38" s="1">
        <v>2</v>
      </c>
      <c r="R38" s="1">
        <f t="shared" si="2"/>
        <v>2.1818181818181817</v>
      </c>
    </row>
    <row r="39" spans="1:18" ht="11.25">
      <c r="A39" s="21" t="s">
        <v>849</v>
      </c>
      <c r="B39" s="238" t="s">
        <v>1339</v>
      </c>
      <c r="C39" s="25">
        <v>6400</v>
      </c>
      <c r="D39" s="25">
        <v>1040</v>
      </c>
      <c r="E39" s="231" t="s">
        <v>1319</v>
      </c>
      <c r="F39" s="232">
        <f t="shared" si="0"/>
        <v>6.153846153846154</v>
      </c>
      <c r="G39" s="233"/>
      <c r="H39" s="234"/>
      <c r="I39" s="100"/>
      <c r="J39" s="101"/>
      <c r="K39" s="102"/>
      <c r="L39" s="234"/>
      <c r="M39" s="232"/>
      <c r="N39" s="235"/>
      <c r="O39" s="236"/>
      <c r="P39" s="238" t="s">
        <v>1339</v>
      </c>
      <c r="Q39" s="1">
        <v>5</v>
      </c>
      <c r="R39" s="1">
        <f t="shared" si="2"/>
        <v>5.454545454545454</v>
      </c>
    </row>
    <row r="40" spans="1:18" ht="11.25">
      <c r="A40" s="21" t="s">
        <v>851</v>
      </c>
      <c r="B40" s="238" t="s">
        <v>1340</v>
      </c>
      <c r="C40" s="25">
        <v>6400</v>
      </c>
      <c r="D40" s="25">
        <v>1040</v>
      </c>
      <c r="E40" s="231" t="s">
        <v>1319</v>
      </c>
      <c r="F40" s="232">
        <f t="shared" si="0"/>
        <v>6.153846153846154</v>
      </c>
      <c r="G40" s="233"/>
      <c r="H40" s="234"/>
      <c r="I40" s="100"/>
      <c r="J40" s="101"/>
      <c r="K40" s="102"/>
      <c r="L40" s="234"/>
      <c r="M40" s="232"/>
      <c r="N40" s="235"/>
      <c r="O40" s="236"/>
      <c r="P40" s="238" t="s">
        <v>1340</v>
      </c>
      <c r="Q40" s="1">
        <v>6</v>
      </c>
      <c r="R40" s="1">
        <f t="shared" si="2"/>
        <v>6.545454545454545</v>
      </c>
    </row>
    <row r="41" spans="1:18" ht="11.25">
      <c r="A41" s="21" t="s">
        <v>853</v>
      </c>
      <c r="B41" s="238" t="s">
        <v>1341</v>
      </c>
      <c r="C41" s="25">
        <v>7000</v>
      </c>
      <c r="D41" s="25">
        <v>1000</v>
      </c>
      <c r="E41" s="231" t="s">
        <v>1319</v>
      </c>
      <c r="F41" s="232">
        <f t="shared" si="0"/>
        <v>7</v>
      </c>
      <c r="G41" s="233"/>
      <c r="H41" s="234"/>
      <c r="I41" s="100"/>
      <c r="J41" s="101"/>
      <c r="K41" s="102"/>
      <c r="L41" s="234"/>
      <c r="M41" s="232"/>
      <c r="N41" s="235"/>
      <c r="O41" s="236"/>
      <c r="P41" s="238" t="s">
        <v>1341</v>
      </c>
      <c r="Q41" s="1">
        <v>5</v>
      </c>
      <c r="R41" s="1">
        <f t="shared" si="2"/>
        <v>5.454545454545454</v>
      </c>
    </row>
    <row r="42" spans="1:18" ht="11.25">
      <c r="A42" s="21" t="s">
        <v>855</v>
      </c>
      <c r="B42" s="238" t="s">
        <v>1342</v>
      </c>
      <c r="C42" s="25">
        <v>10000</v>
      </c>
      <c r="D42" s="25">
        <v>1000</v>
      </c>
      <c r="E42" s="231" t="s">
        <v>1319</v>
      </c>
      <c r="F42" s="232">
        <f t="shared" si="0"/>
        <v>10</v>
      </c>
      <c r="G42" s="233"/>
      <c r="H42" s="234"/>
      <c r="I42" s="100"/>
      <c r="J42" s="101"/>
      <c r="K42" s="102"/>
      <c r="L42" s="234"/>
      <c r="M42" s="232"/>
      <c r="N42" s="235"/>
      <c r="O42" s="236"/>
      <c r="P42" s="238" t="s">
        <v>1342</v>
      </c>
      <c r="Q42" s="1">
        <v>7</v>
      </c>
      <c r="R42" s="1">
        <f t="shared" si="2"/>
        <v>7.636363636363637</v>
      </c>
    </row>
    <row r="43" spans="1:18" ht="11.25">
      <c r="A43" s="21" t="s">
        <v>857</v>
      </c>
      <c r="B43" s="50" t="s">
        <v>1343</v>
      </c>
      <c r="C43" s="25">
        <v>6000</v>
      </c>
      <c r="D43" s="25">
        <v>1000</v>
      </c>
      <c r="E43" s="231" t="s">
        <v>1319</v>
      </c>
      <c r="F43" s="232">
        <f t="shared" si="0"/>
        <v>6</v>
      </c>
      <c r="G43" s="233"/>
      <c r="H43" s="234"/>
      <c r="I43" s="100"/>
      <c r="J43" s="101"/>
      <c r="K43" s="102"/>
      <c r="L43" s="234"/>
      <c r="M43" s="232"/>
      <c r="N43" s="235"/>
      <c r="O43" s="236"/>
      <c r="P43" s="50" t="s">
        <v>1343</v>
      </c>
      <c r="Q43" s="1">
        <v>4</v>
      </c>
      <c r="R43" s="1">
        <f t="shared" si="2"/>
        <v>4.363636363636363</v>
      </c>
    </row>
    <row r="44" spans="1:18" ht="22.5">
      <c r="A44" s="21" t="s">
        <v>859</v>
      </c>
      <c r="B44" s="50" t="s">
        <v>1344</v>
      </c>
      <c r="C44" s="25">
        <v>5600</v>
      </c>
      <c r="D44" s="25">
        <v>516</v>
      </c>
      <c r="E44" s="231" t="s">
        <v>1319</v>
      </c>
      <c r="F44" s="232">
        <f t="shared" si="0"/>
        <v>10.852713178294573</v>
      </c>
      <c r="G44" s="233"/>
      <c r="H44" s="234"/>
      <c r="I44" s="100"/>
      <c r="J44" s="101"/>
      <c r="K44" s="102"/>
      <c r="L44" s="234"/>
      <c r="M44" s="232"/>
      <c r="N44" s="235"/>
      <c r="O44" s="236"/>
      <c r="P44" s="50" t="s">
        <v>1344</v>
      </c>
      <c r="Q44" s="1">
        <v>5</v>
      </c>
      <c r="R44" s="1">
        <f t="shared" si="2"/>
        <v>5.454545454545454</v>
      </c>
    </row>
    <row r="45" spans="1:18" ht="11.25">
      <c r="A45" s="21" t="s">
        <v>861</v>
      </c>
      <c r="B45" s="50" t="s">
        <v>1345</v>
      </c>
      <c r="C45" s="25">
        <v>9000</v>
      </c>
      <c r="D45" s="25">
        <v>1000</v>
      </c>
      <c r="E45" s="231" t="s">
        <v>1319</v>
      </c>
      <c r="F45" s="232">
        <f t="shared" si="0"/>
        <v>9</v>
      </c>
      <c r="G45" s="233"/>
      <c r="H45" s="234"/>
      <c r="I45" s="100"/>
      <c r="J45" s="101"/>
      <c r="K45" s="102"/>
      <c r="L45" s="234"/>
      <c r="M45" s="232"/>
      <c r="N45" s="235"/>
      <c r="O45" s="236"/>
      <c r="P45" s="50" t="s">
        <v>1345</v>
      </c>
      <c r="Q45" s="1">
        <v>8</v>
      </c>
      <c r="R45" s="1">
        <f t="shared" si="2"/>
        <v>8.727272727272727</v>
      </c>
    </row>
    <row r="46" spans="1:18" ht="22.5">
      <c r="A46" s="21" t="s">
        <v>863</v>
      </c>
      <c r="B46" s="50" t="s">
        <v>1346</v>
      </c>
      <c r="C46" s="25">
        <v>8600</v>
      </c>
      <c r="D46" s="25">
        <v>1080</v>
      </c>
      <c r="E46" s="231" t="s">
        <v>1319</v>
      </c>
      <c r="F46" s="232">
        <f t="shared" si="0"/>
        <v>7.962962962962963</v>
      </c>
      <c r="G46" s="233"/>
      <c r="H46" s="234"/>
      <c r="I46" s="100"/>
      <c r="J46" s="101"/>
      <c r="K46" s="102"/>
      <c r="L46" s="234"/>
      <c r="M46" s="232"/>
      <c r="N46" s="235"/>
      <c r="O46" s="236"/>
      <c r="P46" s="50" t="s">
        <v>1346</v>
      </c>
      <c r="Q46" s="1">
        <v>6</v>
      </c>
      <c r="R46" s="1">
        <f t="shared" si="2"/>
        <v>6.545454545454545</v>
      </c>
    </row>
    <row r="47" spans="1:18" ht="11.25">
      <c r="A47" s="21" t="s">
        <v>865</v>
      </c>
      <c r="B47" s="50" t="s">
        <v>1347</v>
      </c>
      <c r="C47" s="25">
        <v>18000</v>
      </c>
      <c r="D47" s="25">
        <v>800</v>
      </c>
      <c r="E47" s="231" t="s">
        <v>1319</v>
      </c>
      <c r="F47" s="232">
        <f t="shared" si="0"/>
        <v>22.5</v>
      </c>
      <c r="G47" s="233"/>
      <c r="H47" s="234"/>
      <c r="I47" s="100"/>
      <c r="J47" s="101"/>
      <c r="K47" s="102"/>
      <c r="L47" s="234"/>
      <c r="M47" s="232"/>
      <c r="N47" s="235"/>
      <c r="O47" s="236"/>
      <c r="P47" s="50" t="s">
        <v>1347</v>
      </c>
      <c r="Q47" s="1">
        <v>17</v>
      </c>
      <c r="R47" s="1">
        <f t="shared" si="2"/>
        <v>18.545454545454547</v>
      </c>
    </row>
    <row r="48" spans="1:18" ht="11.25">
      <c r="A48" s="21" t="s">
        <v>867</v>
      </c>
      <c r="B48" s="52" t="s">
        <v>1348</v>
      </c>
      <c r="C48" s="25">
        <v>312000</v>
      </c>
      <c r="D48" s="25"/>
      <c r="E48" s="239" t="s">
        <v>1319</v>
      </c>
      <c r="F48" s="232"/>
      <c r="G48" s="233"/>
      <c r="H48" s="240"/>
      <c r="I48" s="100"/>
      <c r="J48" s="101"/>
      <c r="K48" s="102"/>
      <c r="L48" s="234"/>
      <c r="M48" s="241"/>
      <c r="N48" s="235"/>
      <c r="O48" s="236"/>
      <c r="P48" s="52" t="s">
        <v>1348</v>
      </c>
      <c r="R48" s="1">
        <f t="shared" si="2"/>
        <v>0</v>
      </c>
    </row>
    <row r="49" spans="1:18" ht="11.25">
      <c r="A49" s="21" t="s">
        <v>869</v>
      </c>
      <c r="B49" s="46" t="s">
        <v>1349</v>
      </c>
      <c r="C49" s="242">
        <v>312000</v>
      </c>
      <c r="D49" s="242"/>
      <c r="E49" s="243" t="s">
        <v>1319</v>
      </c>
      <c r="F49" s="244"/>
      <c r="G49" s="245"/>
      <c r="H49" s="246"/>
      <c r="I49" s="247"/>
      <c r="J49" s="248"/>
      <c r="K49" s="249"/>
      <c r="L49" s="250"/>
      <c r="M49" s="251"/>
      <c r="N49" s="252"/>
      <c r="O49" s="253"/>
      <c r="P49" s="46" t="s">
        <v>1349</v>
      </c>
      <c r="R49" s="1">
        <f t="shared" si="2"/>
        <v>0</v>
      </c>
    </row>
    <row r="50" spans="1:18" ht="11.25">
      <c r="A50" s="254" t="s">
        <v>871</v>
      </c>
      <c r="B50" s="46" t="s">
        <v>1350</v>
      </c>
      <c r="C50" s="25">
        <v>312000</v>
      </c>
      <c r="D50" s="242"/>
      <c r="E50" s="243" t="s">
        <v>1319</v>
      </c>
      <c r="F50" s="244"/>
      <c r="G50" s="245"/>
      <c r="H50" s="246"/>
      <c r="I50" s="247"/>
      <c r="J50" s="248"/>
      <c r="K50" s="249"/>
      <c r="L50" s="250"/>
      <c r="M50" s="251"/>
      <c r="N50" s="252"/>
      <c r="O50" s="253"/>
      <c r="P50" s="46" t="s">
        <v>1350</v>
      </c>
      <c r="R50" s="1">
        <f t="shared" si="2"/>
        <v>0</v>
      </c>
    </row>
    <row r="51" spans="1:256" s="2" customFormat="1" ht="22.5">
      <c r="A51" s="254" t="s">
        <v>873</v>
      </c>
      <c r="B51" s="255" t="s">
        <v>1351</v>
      </c>
      <c r="C51" s="256"/>
      <c r="D51" s="257"/>
      <c r="E51" s="258"/>
      <c r="F51" s="259"/>
      <c r="G51" s="260"/>
      <c r="H51" s="261"/>
      <c r="I51" s="262"/>
      <c r="J51" s="263"/>
      <c r="K51" s="264"/>
      <c r="L51" s="261"/>
      <c r="M51" s="265"/>
      <c r="N51" s="266"/>
      <c r="O51" s="267"/>
      <c r="P51" s="255" t="s">
        <v>1351</v>
      </c>
      <c r="R51" s="1">
        <f t="shared" si="2"/>
        <v>0</v>
      </c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18" ht="22.5">
      <c r="A52" s="254" t="s">
        <v>875</v>
      </c>
      <c r="B52" s="268" t="s">
        <v>1352</v>
      </c>
      <c r="C52" s="239" t="s">
        <v>1353</v>
      </c>
      <c r="D52" s="25"/>
      <c r="E52" s="231" t="s">
        <v>782</v>
      </c>
      <c r="F52" s="241">
        <v>16</v>
      </c>
      <c r="G52" s="233">
        <v>16</v>
      </c>
      <c r="H52" s="234"/>
      <c r="I52" s="100"/>
      <c r="J52" s="101"/>
      <c r="K52" s="102"/>
      <c r="L52" s="234"/>
      <c r="M52" s="232"/>
      <c r="N52" s="235"/>
      <c r="O52" s="269"/>
      <c r="P52" s="268" t="s">
        <v>1352</v>
      </c>
      <c r="Q52" s="1">
        <v>6</v>
      </c>
      <c r="R52" s="1">
        <f t="shared" si="2"/>
        <v>6.545454545454545</v>
      </c>
    </row>
    <row r="53" spans="1:18" ht="22.5">
      <c r="A53" s="254" t="s">
        <v>877</v>
      </c>
      <c r="B53" s="268" t="s">
        <v>1354</v>
      </c>
      <c r="C53" s="239" t="s">
        <v>1353</v>
      </c>
      <c r="D53" s="25"/>
      <c r="E53" s="231" t="s">
        <v>782</v>
      </c>
      <c r="F53" s="241">
        <v>104</v>
      </c>
      <c r="G53" s="233">
        <v>104</v>
      </c>
      <c r="H53" s="234"/>
      <c r="I53" s="100"/>
      <c r="J53" s="101"/>
      <c r="K53" s="102"/>
      <c r="L53" s="234"/>
      <c r="M53" s="232"/>
      <c r="N53" s="235"/>
      <c r="O53" s="269"/>
      <c r="P53" s="268" t="s">
        <v>1354</v>
      </c>
      <c r="Q53" s="1">
        <v>31</v>
      </c>
      <c r="R53" s="1">
        <f t="shared" si="2"/>
        <v>33.81818181818182</v>
      </c>
    </row>
    <row r="54" spans="1:18" ht="11.25">
      <c r="A54" s="254" t="s">
        <v>879</v>
      </c>
      <c r="B54" s="270" t="s">
        <v>1355</v>
      </c>
      <c r="C54" s="271" t="s">
        <v>1353</v>
      </c>
      <c r="D54" s="272"/>
      <c r="E54" s="273" t="s">
        <v>782</v>
      </c>
      <c r="F54" s="274">
        <v>72</v>
      </c>
      <c r="G54" s="275">
        <v>72</v>
      </c>
      <c r="H54" s="276"/>
      <c r="I54" s="277"/>
      <c r="J54" s="278"/>
      <c r="K54" s="279"/>
      <c r="L54" s="276"/>
      <c r="M54" s="280"/>
      <c r="N54" s="281"/>
      <c r="O54" s="282"/>
      <c r="P54" s="270" t="s">
        <v>1355</v>
      </c>
      <c r="Q54" s="1">
        <v>25</v>
      </c>
      <c r="R54" s="1">
        <f t="shared" si="2"/>
        <v>27.272727272727273</v>
      </c>
    </row>
    <row r="55" spans="1:16" ht="11.25">
      <c r="A55" s="283"/>
      <c r="B55" s="284" t="s">
        <v>1356</v>
      </c>
      <c r="C55" s="285">
        <f>SUM(C8:C54)</f>
        <v>2985200</v>
      </c>
      <c r="D55" s="286"/>
      <c r="E55" s="285" t="s">
        <v>1319</v>
      </c>
      <c r="F55" s="287"/>
      <c r="G55" s="88"/>
      <c r="H55" s="283"/>
      <c r="I55" s="283"/>
      <c r="J55" s="288"/>
      <c r="K55" s="289"/>
      <c r="L55" s="288"/>
      <c r="M55" s="288"/>
      <c r="N55" s="288"/>
      <c r="O55" s="288"/>
      <c r="P55" s="288"/>
    </row>
    <row r="56" ht="11.25">
      <c r="J56" s="290"/>
    </row>
    <row r="57" spans="1:16" ht="11.25">
      <c r="A57" s="291"/>
      <c r="B57" s="292"/>
      <c r="C57" s="293"/>
      <c r="D57" s="293"/>
      <c r="E57" s="225"/>
      <c r="F57" s="294"/>
      <c r="G57" s="295"/>
      <c r="H57" s="296"/>
      <c r="I57" s="290"/>
      <c r="J57" s="290"/>
      <c r="K57" s="226"/>
      <c r="L57" s="290"/>
      <c r="M57" s="225"/>
      <c r="N57" s="297"/>
      <c r="O57" s="297"/>
      <c r="P57" s="297"/>
    </row>
    <row r="58" spans="1:16" ht="33.75">
      <c r="A58" s="15" t="s">
        <v>763</v>
      </c>
      <c r="B58" s="15" t="s">
        <v>764</v>
      </c>
      <c r="C58" s="15" t="s">
        <v>1357</v>
      </c>
      <c r="D58" s="15"/>
      <c r="E58" s="15" t="s">
        <v>1043</v>
      </c>
      <c r="F58" s="298"/>
      <c r="G58" s="15" t="s">
        <v>1242</v>
      </c>
      <c r="H58" s="17" t="s">
        <v>1317</v>
      </c>
      <c r="I58" s="15" t="s">
        <v>1318</v>
      </c>
      <c r="J58" s="15" t="s">
        <v>773</v>
      </c>
      <c r="K58" s="299" t="s">
        <v>1047</v>
      </c>
      <c r="L58" s="15" t="s">
        <v>775</v>
      </c>
      <c r="M58" s="15" t="s">
        <v>776</v>
      </c>
      <c r="N58" s="18" t="s">
        <v>777</v>
      </c>
      <c r="O58" s="18" t="s">
        <v>778</v>
      </c>
      <c r="P58" s="230"/>
    </row>
    <row r="59" spans="1:16" ht="33.75">
      <c r="A59" s="300"/>
      <c r="B59" s="50" t="s">
        <v>1358</v>
      </c>
      <c r="C59" s="231">
        <v>2985200</v>
      </c>
      <c r="D59" s="231"/>
      <c r="E59" s="40" t="s">
        <v>782</v>
      </c>
      <c r="F59" s="301"/>
      <c r="G59" s="62"/>
      <c r="H59" s="234"/>
      <c r="I59" s="100"/>
      <c r="J59" s="29"/>
      <c r="K59" s="302"/>
      <c r="L59" s="303"/>
      <c r="M59" s="304"/>
      <c r="N59" s="305"/>
      <c r="O59" s="306"/>
      <c r="P59" s="306"/>
    </row>
    <row r="60" spans="1:256" s="2" customFormat="1" ht="11.25">
      <c r="A60" s="307"/>
      <c r="B60" s="308"/>
      <c r="C60" s="309"/>
      <c r="D60" s="309"/>
      <c r="E60" s="295"/>
      <c r="F60" s="310"/>
      <c r="G60" s="295"/>
      <c r="H60" s="311"/>
      <c r="I60" s="312"/>
      <c r="J60" s="313"/>
      <c r="K60" s="314"/>
      <c r="L60" s="315"/>
      <c r="M60" s="316"/>
      <c r="N60" s="317"/>
      <c r="O60" s="318"/>
      <c r="P60" s="318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16" ht="22.5">
      <c r="A61" s="319"/>
      <c r="B61" s="284" t="s">
        <v>1247</v>
      </c>
      <c r="C61" s="231"/>
      <c r="D61" s="231"/>
      <c r="E61" s="40"/>
      <c r="F61" s="301"/>
      <c r="G61" s="62"/>
      <c r="H61" s="320"/>
      <c r="I61" s="321"/>
      <c r="J61" s="288"/>
      <c r="K61" s="288"/>
      <c r="L61" s="288"/>
      <c r="M61" s="288"/>
      <c r="N61" s="288"/>
      <c r="O61" s="288"/>
      <c r="P61" s="288"/>
    </row>
    <row r="62" spans="1:16" ht="24.75" customHeight="1">
      <c r="A62" s="307"/>
      <c r="B62" s="308"/>
      <c r="C62" s="309"/>
      <c r="D62" s="309"/>
      <c r="E62" s="295"/>
      <c r="F62" s="310"/>
      <c r="G62" s="295"/>
      <c r="H62" s="322"/>
      <c r="I62" s="323"/>
      <c r="J62" s="313"/>
      <c r="K62" s="324"/>
      <c r="L62" s="313"/>
      <c r="M62" s="295"/>
      <c r="N62" s="325"/>
      <c r="O62" s="325"/>
      <c r="P62" s="325"/>
    </row>
    <row r="63" spans="1:16" ht="33.75">
      <c r="A63" s="15" t="s">
        <v>763</v>
      </c>
      <c r="B63" s="15" t="s">
        <v>764</v>
      </c>
      <c r="C63" s="15" t="s">
        <v>1359</v>
      </c>
      <c r="D63" s="15"/>
      <c r="E63" s="15" t="s">
        <v>1043</v>
      </c>
      <c r="F63" s="298"/>
      <c r="G63" s="15" t="s">
        <v>1360</v>
      </c>
      <c r="H63" s="17" t="s">
        <v>1317</v>
      </c>
      <c r="I63" s="15" t="s">
        <v>1318</v>
      </c>
      <c r="J63" s="15" t="s">
        <v>773</v>
      </c>
      <c r="K63" s="299" t="s">
        <v>1047</v>
      </c>
      <c r="L63" s="15" t="s">
        <v>775</v>
      </c>
      <c r="M63" s="15" t="s">
        <v>1253</v>
      </c>
      <c r="N63" s="719" t="s">
        <v>1361</v>
      </c>
      <c r="O63" s="719"/>
      <c r="P63" s="230"/>
    </row>
    <row r="64" spans="1:16" ht="33.75">
      <c r="A64" s="21">
        <v>1</v>
      </c>
      <c r="B64" s="52" t="s">
        <v>1362</v>
      </c>
      <c r="C64" s="231" t="s">
        <v>1353</v>
      </c>
      <c r="D64" s="231"/>
      <c r="E64" s="40" t="s">
        <v>1257</v>
      </c>
      <c r="F64" s="301"/>
      <c r="G64" s="62">
        <v>24</v>
      </c>
      <c r="H64" s="100"/>
      <c r="I64" s="100"/>
      <c r="J64" s="101"/>
      <c r="K64" s="102"/>
      <c r="L64" s="234"/>
      <c r="M64" s="326"/>
      <c r="N64" s="720"/>
      <c r="O64" s="720"/>
      <c r="P64" s="236"/>
    </row>
    <row r="65" spans="1:16" ht="22.5">
      <c r="A65" s="21">
        <v>2</v>
      </c>
      <c r="B65" s="52" t="s">
        <v>1363</v>
      </c>
      <c r="C65" s="231" t="s">
        <v>1353</v>
      </c>
      <c r="D65" s="231"/>
      <c r="E65" s="40" t="s">
        <v>1257</v>
      </c>
      <c r="F65" s="301"/>
      <c r="G65" s="62">
        <v>24</v>
      </c>
      <c r="H65" s="100"/>
      <c r="I65" s="100"/>
      <c r="J65" s="101"/>
      <c r="K65" s="102"/>
      <c r="L65" s="234"/>
      <c r="M65" s="326"/>
      <c r="N65" s="720"/>
      <c r="O65" s="720"/>
      <c r="P65" s="236"/>
    </row>
    <row r="66" spans="1:16" ht="11.25">
      <c r="A66" s="328"/>
      <c r="B66" s="329" t="s">
        <v>1364</v>
      </c>
      <c r="C66" s="330"/>
      <c r="D66" s="330"/>
      <c r="E66" s="331"/>
      <c r="F66" s="332"/>
      <c r="G66" s="333"/>
      <c r="H66" s="334"/>
      <c r="I66" s="335"/>
      <c r="J66" s="336"/>
      <c r="K66" s="337"/>
      <c r="L66" s="336"/>
      <c r="M66" s="337"/>
      <c r="N66" s="721"/>
      <c r="O66" s="721"/>
      <c r="P66" s="336"/>
    </row>
    <row r="67" spans="1:16" ht="11.25">
      <c r="A67" s="307"/>
      <c r="B67" s="308"/>
      <c r="C67" s="293"/>
      <c r="D67" s="293"/>
      <c r="E67" s="225"/>
      <c r="F67" s="294"/>
      <c r="G67" s="295"/>
      <c r="H67" s="296"/>
      <c r="I67" s="290"/>
      <c r="J67" s="290"/>
      <c r="K67" s="226"/>
      <c r="L67" s="290"/>
      <c r="M67" s="338"/>
      <c r="N67" s="339"/>
      <c r="O67" s="339"/>
      <c r="P67" s="339"/>
    </row>
    <row r="68" spans="1:16" ht="11.25">
      <c r="A68" s="39"/>
      <c r="B68" s="283" t="s">
        <v>1365</v>
      </c>
      <c r="C68" s="39"/>
      <c r="D68" s="39"/>
      <c r="E68" s="39"/>
      <c r="F68" s="340"/>
      <c r="G68" s="341"/>
      <c r="H68" s="39"/>
      <c r="I68" s="39"/>
      <c r="J68" s="342"/>
      <c r="K68" s="342"/>
      <c r="L68" s="342"/>
      <c r="M68" s="342"/>
      <c r="N68" s="342"/>
      <c r="O68" s="342"/>
      <c r="P68" s="342"/>
    </row>
    <row r="72" spans="1:9" ht="11.25">
      <c r="A72" s="223"/>
      <c r="B72" s="223"/>
      <c r="C72" s="223"/>
      <c r="D72" s="223"/>
      <c r="E72" s="223"/>
      <c r="F72" s="224"/>
      <c r="G72" s="7"/>
      <c r="H72" s="223"/>
      <c r="I72" s="223"/>
    </row>
    <row r="73" spans="1:11" ht="12.75" customHeight="1">
      <c r="A73" s="295"/>
      <c r="B73" s="343"/>
      <c r="C73" s="343"/>
      <c r="D73" s="343"/>
      <c r="E73" s="343"/>
      <c r="F73" s="344"/>
      <c r="G73" s="343"/>
      <c r="H73" s="343"/>
      <c r="I73" s="223"/>
      <c r="K73" s="1"/>
    </row>
    <row r="75" spans="1:256" ht="29.25" customHeight="1">
      <c r="A75" s="345"/>
      <c r="B75" s="722" t="s">
        <v>1037</v>
      </c>
      <c r="C75" s="722"/>
      <c r="D75" s="722"/>
      <c r="E75" s="722"/>
      <c r="F75" s="722"/>
      <c r="G75" s="722"/>
      <c r="H75" s="722"/>
      <c r="I75" s="722"/>
      <c r="J75" s="722"/>
      <c r="K75" s="722"/>
      <c r="L75" s="722"/>
      <c r="M75" s="722"/>
      <c r="N75" s="722"/>
      <c r="O75" s="722"/>
      <c r="P75" s="346" t="s">
        <v>1038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 customHeight="1">
      <c r="A76" s="345"/>
      <c r="B76" s="701" t="s">
        <v>1366</v>
      </c>
      <c r="C76" s="701"/>
      <c r="D76" s="701"/>
      <c r="E76" s="701"/>
      <c r="F76" s="701"/>
      <c r="G76" s="701"/>
      <c r="H76" s="701"/>
      <c r="I76" s="701"/>
      <c r="J76" s="701"/>
      <c r="K76" s="701"/>
      <c r="L76" s="701"/>
      <c r="M76" s="701"/>
      <c r="N76" s="701"/>
      <c r="O76" s="701"/>
      <c r="P76" s="347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5.5" customHeight="1">
      <c r="A77" s="348">
        <v>1</v>
      </c>
      <c r="B77" s="702" t="s">
        <v>1367</v>
      </c>
      <c r="C77" s="702"/>
      <c r="D77" s="702"/>
      <c r="E77" s="702"/>
      <c r="F77" s="702"/>
      <c r="G77" s="702"/>
      <c r="H77" s="702"/>
      <c r="I77" s="702"/>
      <c r="J77" s="702"/>
      <c r="K77" s="702"/>
      <c r="L77" s="702"/>
      <c r="M77" s="702"/>
      <c r="N77" s="702"/>
      <c r="O77" s="702"/>
      <c r="P77" s="34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348">
        <v>2</v>
      </c>
      <c r="B78" s="702" t="s">
        <v>1368</v>
      </c>
      <c r="C78" s="702"/>
      <c r="D78" s="702"/>
      <c r="E78" s="702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347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348">
        <v>3</v>
      </c>
      <c r="B79" s="702" t="s">
        <v>1369</v>
      </c>
      <c r="C79" s="702"/>
      <c r="D79" s="702"/>
      <c r="E79" s="702"/>
      <c r="F79" s="702"/>
      <c r="G79" s="702"/>
      <c r="H79" s="702"/>
      <c r="I79" s="702"/>
      <c r="J79" s="702"/>
      <c r="K79" s="702"/>
      <c r="L79" s="702"/>
      <c r="M79" s="702"/>
      <c r="N79" s="702"/>
      <c r="O79" s="702"/>
      <c r="P79" s="347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348">
        <v>4</v>
      </c>
      <c r="B80" s="702" t="s">
        <v>1370</v>
      </c>
      <c r="C80" s="702"/>
      <c r="D80" s="702"/>
      <c r="E80" s="702"/>
      <c r="F80" s="702"/>
      <c r="G80" s="702"/>
      <c r="H80" s="702"/>
      <c r="I80" s="702"/>
      <c r="J80" s="702"/>
      <c r="K80" s="702"/>
      <c r="L80" s="702"/>
      <c r="M80" s="702"/>
      <c r="N80" s="702"/>
      <c r="O80" s="702"/>
      <c r="P80" s="347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2.25" customHeight="1">
      <c r="A81" s="348">
        <v>5</v>
      </c>
      <c r="B81" s="702" t="s">
        <v>1371</v>
      </c>
      <c r="C81" s="702"/>
      <c r="D81" s="702"/>
      <c r="E81" s="702"/>
      <c r="F81" s="702"/>
      <c r="G81" s="702"/>
      <c r="H81" s="702"/>
      <c r="I81" s="702"/>
      <c r="J81" s="702"/>
      <c r="K81" s="702"/>
      <c r="L81" s="702"/>
      <c r="M81" s="702"/>
      <c r="N81" s="702"/>
      <c r="O81" s="702"/>
      <c r="P81" s="347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348">
        <v>6</v>
      </c>
      <c r="B82" s="702" t="s">
        <v>1372</v>
      </c>
      <c r="C82" s="702"/>
      <c r="D82" s="702"/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347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348">
        <v>7</v>
      </c>
      <c r="B83" s="702" t="s">
        <v>1373</v>
      </c>
      <c r="C83" s="702"/>
      <c r="D83" s="702"/>
      <c r="E83" s="702"/>
      <c r="F83" s="702"/>
      <c r="G83" s="702"/>
      <c r="H83" s="702"/>
      <c r="I83" s="702"/>
      <c r="J83" s="702"/>
      <c r="K83" s="702"/>
      <c r="L83" s="702"/>
      <c r="M83" s="702"/>
      <c r="N83" s="702"/>
      <c r="O83" s="702"/>
      <c r="P83" s="347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 customHeight="1">
      <c r="A84" s="348">
        <v>8</v>
      </c>
      <c r="B84" s="702" t="s">
        <v>1374</v>
      </c>
      <c r="C84" s="702"/>
      <c r="D84" s="702"/>
      <c r="E84" s="702"/>
      <c r="F84" s="702"/>
      <c r="G84" s="702"/>
      <c r="H84" s="702"/>
      <c r="I84" s="702"/>
      <c r="J84" s="702"/>
      <c r="K84" s="702"/>
      <c r="L84" s="702"/>
      <c r="M84" s="702"/>
      <c r="N84" s="702"/>
      <c r="O84" s="702"/>
      <c r="P84" s="347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348">
        <v>9</v>
      </c>
      <c r="B85" s="702" t="s">
        <v>1375</v>
      </c>
      <c r="C85" s="702"/>
      <c r="D85" s="702"/>
      <c r="E85" s="702"/>
      <c r="F85" s="702"/>
      <c r="G85" s="702"/>
      <c r="H85" s="702"/>
      <c r="I85" s="702"/>
      <c r="J85" s="702"/>
      <c r="K85" s="702"/>
      <c r="L85" s="702"/>
      <c r="M85" s="702"/>
      <c r="N85" s="702"/>
      <c r="O85" s="702"/>
      <c r="P85" s="347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s="348">
        <v>10</v>
      </c>
      <c r="B86" s="702" t="s">
        <v>1376</v>
      </c>
      <c r="C86" s="702"/>
      <c r="D86" s="702"/>
      <c r="E86" s="702"/>
      <c r="F86" s="702"/>
      <c r="G86" s="702"/>
      <c r="H86" s="702"/>
      <c r="I86" s="702"/>
      <c r="J86" s="702"/>
      <c r="K86" s="702"/>
      <c r="L86" s="702"/>
      <c r="M86" s="702"/>
      <c r="N86" s="702"/>
      <c r="O86" s="702"/>
      <c r="P86" s="347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2.5" customHeight="1">
      <c r="A87" s="348">
        <v>11</v>
      </c>
      <c r="B87" s="702" t="s">
        <v>1377</v>
      </c>
      <c r="C87" s="702"/>
      <c r="D87" s="702"/>
      <c r="E87" s="702"/>
      <c r="F87" s="702"/>
      <c r="G87" s="702"/>
      <c r="H87" s="702"/>
      <c r="I87" s="702"/>
      <c r="J87" s="702"/>
      <c r="K87" s="702"/>
      <c r="L87" s="702"/>
      <c r="M87" s="702"/>
      <c r="N87" s="702"/>
      <c r="O87" s="702"/>
      <c r="P87" s="34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2.5" customHeight="1">
      <c r="A88" s="348">
        <v>12</v>
      </c>
      <c r="B88" s="702" t="s">
        <v>1378</v>
      </c>
      <c r="C88" s="702"/>
      <c r="D88" s="702"/>
      <c r="E88" s="702"/>
      <c r="F88" s="702"/>
      <c r="G88" s="702"/>
      <c r="H88" s="702"/>
      <c r="I88" s="702"/>
      <c r="J88" s="702"/>
      <c r="K88" s="702"/>
      <c r="L88" s="702"/>
      <c r="M88" s="702"/>
      <c r="N88" s="702"/>
      <c r="O88" s="702"/>
      <c r="P88" s="347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 s="348">
        <v>13</v>
      </c>
      <c r="B89" s="702" t="s">
        <v>1379</v>
      </c>
      <c r="C89" s="702"/>
      <c r="D89" s="702"/>
      <c r="E89" s="702"/>
      <c r="F89" s="702"/>
      <c r="G89" s="702"/>
      <c r="H89" s="702"/>
      <c r="I89" s="702"/>
      <c r="J89" s="702"/>
      <c r="K89" s="702"/>
      <c r="L89" s="702"/>
      <c r="M89" s="702"/>
      <c r="N89" s="702"/>
      <c r="O89" s="702"/>
      <c r="P89" s="347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s="348">
        <v>14</v>
      </c>
      <c r="B90" s="702" t="s">
        <v>1380</v>
      </c>
      <c r="C90" s="702"/>
      <c r="D90" s="702"/>
      <c r="E90" s="702"/>
      <c r="F90" s="702"/>
      <c r="G90" s="702"/>
      <c r="H90" s="702"/>
      <c r="I90" s="702"/>
      <c r="J90" s="702"/>
      <c r="K90" s="702"/>
      <c r="L90" s="702"/>
      <c r="M90" s="702"/>
      <c r="N90" s="702"/>
      <c r="O90" s="702"/>
      <c r="P90" s="347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 customHeight="1">
      <c r="A91" s="349"/>
      <c r="B91" s="703" t="s">
        <v>1381</v>
      </c>
      <c r="C91" s="703"/>
      <c r="D91" s="703"/>
      <c r="E91" s="703"/>
      <c r="F91" s="703"/>
      <c r="G91" s="703"/>
      <c r="H91" s="703"/>
      <c r="I91" s="703"/>
      <c r="J91" s="703"/>
      <c r="K91" s="703"/>
      <c r="L91" s="703"/>
      <c r="M91" s="703"/>
      <c r="N91" s="703"/>
      <c r="O91" s="703"/>
      <c r="P91" s="347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349">
        <v>15</v>
      </c>
      <c r="B92" s="702" t="s">
        <v>1382</v>
      </c>
      <c r="C92" s="702"/>
      <c r="D92" s="702"/>
      <c r="E92" s="702"/>
      <c r="F92" s="702"/>
      <c r="G92" s="702"/>
      <c r="H92" s="702"/>
      <c r="I92" s="702"/>
      <c r="J92" s="702"/>
      <c r="K92" s="702"/>
      <c r="L92" s="702"/>
      <c r="M92" s="702"/>
      <c r="N92" s="702"/>
      <c r="O92" s="702"/>
      <c r="P92" s="347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s="349">
        <v>16</v>
      </c>
      <c r="B93" s="702" t="s">
        <v>1383</v>
      </c>
      <c r="C93" s="702"/>
      <c r="D93" s="702"/>
      <c r="E93" s="702"/>
      <c r="F93" s="702"/>
      <c r="G93" s="702"/>
      <c r="H93" s="702"/>
      <c r="I93" s="702"/>
      <c r="J93" s="702"/>
      <c r="K93" s="702"/>
      <c r="L93" s="702"/>
      <c r="M93" s="702"/>
      <c r="N93" s="702"/>
      <c r="O93" s="702"/>
      <c r="P93" s="347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54.75" customHeight="1">
      <c r="A94" s="349">
        <v>17</v>
      </c>
      <c r="B94" s="702" t="s">
        <v>1384</v>
      </c>
      <c r="C94" s="702"/>
      <c r="D94" s="702"/>
      <c r="E94" s="702"/>
      <c r="F94" s="702"/>
      <c r="G94" s="702"/>
      <c r="H94" s="702"/>
      <c r="I94" s="702"/>
      <c r="J94" s="702"/>
      <c r="K94" s="702"/>
      <c r="L94" s="702"/>
      <c r="M94" s="702"/>
      <c r="N94" s="702"/>
      <c r="O94" s="702"/>
      <c r="P94" s="347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9" customHeight="1">
      <c r="A95" s="349">
        <v>18</v>
      </c>
      <c r="B95" s="702" t="s">
        <v>1385</v>
      </c>
      <c r="C95" s="702"/>
      <c r="D95" s="702"/>
      <c r="E95" s="702"/>
      <c r="F95" s="702"/>
      <c r="G95" s="702"/>
      <c r="H95" s="702"/>
      <c r="I95" s="702"/>
      <c r="J95" s="702"/>
      <c r="K95" s="702"/>
      <c r="L95" s="702"/>
      <c r="M95" s="702"/>
      <c r="N95" s="702"/>
      <c r="O95" s="702"/>
      <c r="P95" s="347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349">
        <v>19</v>
      </c>
      <c r="B96" s="702" t="s">
        <v>1386</v>
      </c>
      <c r="C96" s="702"/>
      <c r="D96" s="702"/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2"/>
      <c r="P96" s="347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349">
        <v>20</v>
      </c>
      <c r="B97" s="702" t="s">
        <v>1387</v>
      </c>
      <c r="C97" s="702"/>
      <c r="D97" s="702"/>
      <c r="E97" s="702"/>
      <c r="F97" s="702"/>
      <c r="G97" s="702"/>
      <c r="H97" s="702"/>
      <c r="I97" s="702"/>
      <c r="J97" s="702"/>
      <c r="K97" s="702"/>
      <c r="L97" s="702"/>
      <c r="M97" s="702"/>
      <c r="N97" s="702"/>
      <c r="O97" s="702"/>
      <c r="P97" s="34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349">
        <v>21</v>
      </c>
      <c r="B98" s="702" t="s">
        <v>1388</v>
      </c>
      <c r="C98" s="702"/>
      <c r="D98" s="702"/>
      <c r="E98" s="702"/>
      <c r="F98" s="702"/>
      <c r="G98" s="702"/>
      <c r="H98" s="702"/>
      <c r="I98" s="702"/>
      <c r="J98" s="702"/>
      <c r="K98" s="702"/>
      <c r="L98" s="702"/>
      <c r="M98" s="702"/>
      <c r="N98" s="702"/>
      <c r="O98" s="702"/>
      <c r="P98" s="347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349">
        <v>22</v>
      </c>
      <c r="B99" s="702" t="s">
        <v>1389</v>
      </c>
      <c r="C99" s="702"/>
      <c r="D99" s="702"/>
      <c r="E99" s="702"/>
      <c r="F99" s="702"/>
      <c r="G99" s="702"/>
      <c r="H99" s="702"/>
      <c r="I99" s="702"/>
      <c r="J99" s="702"/>
      <c r="K99" s="702"/>
      <c r="L99" s="702"/>
      <c r="M99" s="702"/>
      <c r="N99" s="702"/>
      <c r="O99" s="702"/>
      <c r="P99" s="347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9.25" customHeight="1">
      <c r="A100" s="349">
        <v>23</v>
      </c>
      <c r="B100" s="702" t="s">
        <v>1390</v>
      </c>
      <c r="C100" s="702"/>
      <c r="D100" s="702"/>
      <c r="E100" s="702"/>
      <c r="F100" s="702"/>
      <c r="G100" s="702"/>
      <c r="H100" s="702"/>
      <c r="I100" s="702"/>
      <c r="J100" s="702"/>
      <c r="K100" s="702"/>
      <c r="L100" s="702"/>
      <c r="M100" s="702"/>
      <c r="N100" s="702"/>
      <c r="O100" s="702"/>
      <c r="P100" s="347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30.75" customHeight="1">
      <c r="A101" s="349">
        <v>24</v>
      </c>
      <c r="B101" s="702" t="s">
        <v>1391</v>
      </c>
      <c r="C101" s="702"/>
      <c r="D101" s="702"/>
      <c r="E101" s="702"/>
      <c r="F101" s="702"/>
      <c r="G101" s="702"/>
      <c r="H101" s="702"/>
      <c r="I101" s="702"/>
      <c r="J101" s="702"/>
      <c r="K101" s="702"/>
      <c r="L101" s="702"/>
      <c r="M101" s="702"/>
      <c r="N101" s="702"/>
      <c r="O101" s="702"/>
      <c r="P101" s="347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349">
        <v>25</v>
      </c>
      <c r="B102" s="702" t="s">
        <v>351</v>
      </c>
      <c r="C102" s="702"/>
      <c r="D102" s="702"/>
      <c r="E102" s="702"/>
      <c r="F102" s="702"/>
      <c r="G102" s="702"/>
      <c r="H102" s="702"/>
      <c r="I102" s="702"/>
      <c r="J102" s="702"/>
      <c r="K102" s="702"/>
      <c r="L102" s="702"/>
      <c r="M102" s="702"/>
      <c r="N102" s="702"/>
      <c r="O102" s="702"/>
      <c r="P102" s="347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349">
        <v>26</v>
      </c>
      <c r="B103" s="702" t="s">
        <v>1311</v>
      </c>
      <c r="C103" s="702"/>
      <c r="D103" s="702"/>
      <c r="E103" s="702"/>
      <c r="F103" s="702"/>
      <c r="G103" s="702"/>
      <c r="H103" s="702"/>
      <c r="I103" s="702"/>
      <c r="J103" s="702"/>
      <c r="K103" s="702"/>
      <c r="L103" s="702"/>
      <c r="M103" s="702"/>
      <c r="N103" s="702"/>
      <c r="O103" s="702"/>
      <c r="P103" s="347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349">
        <v>27</v>
      </c>
      <c r="B104" s="702" t="s">
        <v>352</v>
      </c>
      <c r="C104" s="702"/>
      <c r="D104" s="702"/>
      <c r="E104" s="702"/>
      <c r="F104" s="702"/>
      <c r="G104" s="702"/>
      <c r="H104" s="702"/>
      <c r="I104" s="702"/>
      <c r="J104" s="702"/>
      <c r="K104" s="702"/>
      <c r="L104" s="702"/>
      <c r="M104" s="702"/>
      <c r="N104" s="702"/>
      <c r="O104" s="702"/>
      <c r="P104" s="347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6" ht="11.25">
      <c r="T106" s="2"/>
    </row>
    <row r="111" ht="11.25">
      <c r="L111" s="791" t="s">
        <v>425</v>
      </c>
    </row>
    <row r="112" ht="11.25">
      <c r="O112" s="792" t="s">
        <v>428</v>
      </c>
    </row>
    <row r="126" ht="11.25">
      <c r="T126" s="2"/>
    </row>
  </sheetData>
  <mergeCells count="35">
    <mergeCell ref="B102:O102"/>
    <mergeCell ref="B103:O103"/>
    <mergeCell ref="B104:O104"/>
    <mergeCell ref="B98:O98"/>
    <mergeCell ref="B99:O99"/>
    <mergeCell ref="B100:O100"/>
    <mergeCell ref="B101:O101"/>
    <mergeCell ref="B94:O94"/>
    <mergeCell ref="B95:O95"/>
    <mergeCell ref="B96:O96"/>
    <mergeCell ref="B97:O97"/>
    <mergeCell ref="B90:O90"/>
    <mergeCell ref="B91:O91"/>
    <mergeCell ref="B92:O92"/>
    <mergeCell ref="B93:O93"/>
    <mergeCell ref="B86:O86"/>
    <mergeCell ref="B87:O87"/>
    <mergeCell ref="B88:O88"/>
    <mergeCell ref="B89:O89"/>
    <mergeCell ref="B82:O82"/>
    <mergeCell ref="B83:O83"/>
    <mergeCell ref="B84:O84"/>
    <mergeCell ref="B85:O85"/>
    <mergeCell ref="B78:O78"/>
    <mergeCell ref="B79:O79"/>
    <mergeCell ref="B80:O80"/>
    <mergeCell ref="B81:O81"/>
    <mergeCell ref="N66:O66"/>
    <mergeCell ref="B75:O75"/>
    <mergeCell ref="B76:O76"/>
    <mergeCell ref="B77:O77"/>
    <mergeCell ref="A5:O5"/>
    <mergeCell ref="N63:O63"/>
    <mergeCell ref="N64:O64"/>
    <mergeCell ref="N65:O65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99"/>
  <sheetViews>
    <sheetView zoomScale="120" zoomScaleNormal="120" workbookViewId="0" topLeftCell="A69">
      <selection activeCell="J84" sqref="J84"/>
    </sheetView>
  </sheetViews>
  <sheetFormatPr defaultColWidth="9.140625" defaultRowHeight="12.75"/>
  <cols>
    <col min="1" max="1" width="3.28125" style="117" customWidth="1"/>
    <col min="2" max="2" width="21.7109375" style="120" customWidth="1"/>
    <col min="3" max="3" width="6.00390625" style="117" customWidth="1"/>
    <col min="4" max="5" width="0" style="350" hidden="1" customWidth="1"/>
    <col min="6" max="6" width="7.57421875" style="350" customWidth="1"/>
    <col min="7" max="7" width="8.140625" style="117" customWidth="1"/>
    <col min="8" max="8" width="0" style="117" hidden="1" customWidth="1"/>
    <col min="9" max="9" width="10.7109375" style="118" customWidth="1"/>
    <col min="10" max="10" width="9.00390625" style="117" customWidth="1"/>
    <col min="11" max="11" width="14.00390625" style="117" customWidth="1"/>
    <col min="12" max="12" width="5.140625" style="117" customWidth="1"/>
    <col min="13" max="13" width="14.28125" style="117" customWidth="1"/>
    <col min="14" max="14" width="8.421875" style="351" customWidth="1"/>
    <col min="15" max="15" width="14.421875" style="117" customWidth="1"/>
    <col min="16" max="16" width="16.140625" style="117" customWidth="1"/>
    <col min="17" max="18" width="0" style="117" hidden="1" customWidth="1"/>
    <col min="19" max="20" width="0" style="351" hidden="1" customWidth="1"/>
    <col min="21" max="22" width="0" style="117" hidden="1" customWidth="1"/>
    <col min="23" max="16384" width="12.00390625" style="117" customWidth="1"/>
  </cols>
  <sheetData>
    <row r="3" ht="11.25">
      <c r="B3" s="785" t="s">
        <v>421</v>
      </c>
    </row>
    <row r="4" ht="11.25">
      <c r="B4" s="785" t="s">
        <v>422</v>
      </c>
    </row>
    <row r="5" spans="1:18" ht="25.5" customHeight="1">
      <c r="A5" s="352" t="s">
        <v>353</v>
      </c>
      <c r="B5" s="353"/>
      <c r="C5" s="353"/>
      <c r="D5" s="354"/>
      <c r="E5" s="354"/>
      <c r="F5" s="354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</row>
    <row r="7" spans="1:256" s="121" customFormat="1" ht="60" customHeight="1">
      <c r="A7" s="160" t="s">
        <v>763</v>
      </c>
      <c r="B7" s="160" t="s">
        <v>764</v>
      </c>
      <c r="C7" s="160" t="s">
        <v>1043</v>
      </c>
      <c r="D7" s="355" t="s">
        <v>354</v>
      </c>
      <c r="E7" s="355" t="s">
        <v>355</v>
      </c>
      <c r="F7" s="355" t="s">
        <v>356</v>
      </c>
      <c r="G7" s="160" t="s">
        <v>770</v>
      </c>
      <c r="H7" s="160"/>
      <c r="I7" s="161" t="s">
        <v>1153</v>
      </c>
      <c r="J7" s="160" t="s">
        <v>1154</v>
      </c>
      <c r="K7" s="160" t="s">
        <v>773</v>
      </c>
      <c r="L7" s="160" t="s">
        <v>774</v>
      </c>
      <c r="M7" s="160" t="s">
        <v>775</v>
      </c>
      <c r="N7" s="15" t="s">
        <v>776</v>
      </c>
      <c r="O7" s="18" t="s">
        <v>777</v>
      </c>
      <c r="P7" s="18" t="s">
        <v>778</v>
      </c>
      <c r="Q7" s="356"/>
      <c r="R7" s="356"/>
      <c r="S7" s="357"/>
      <c r="T7" s="357"/>
      <c r="IP7" s="117"/>
      <c r="IQ7" s="117"/>
      <c r="IR7" s="117"/>
      <c r="IS7" s="117"/>
      <c r="IT7" s="117"/>
      <c r="IU7" s="117"/>
      <c r="IV7" s="117"/>
    </row>
    <row r="8" spans="1:21" ht="22.5">
      <c r="A8" s="128">
        <v>1</v>
      </c>
      <c r="B8" s="129" t="s">
        <v>1201</v>
      </c>
      <c r="C8" s="135" t="s">
        <v>1319</v>
      </c>
      <c r="D8" s="130">
        <v>16000</v>
      </c>
      <c r="E8" s="130">
        <v>4000</v>
      </c>
      <c r="F8" s="130">
        <f aca="true" t="shared" si="0" ref="F8:F44">D8+E8</f>
        <v>20000</v>
      </c>
      <c r="G8" s="358"/>
      <c r="H8" s="140"/>
      <c r="I8" s="132"/>
      <c r="J8" s="133"/>
      <c r="K8" s="133"/>
      <c r="L8" s="134"/>
      <c r="M8" s="133"/>
      <c r="N8" s="135"/>
      <c r="O8" s="136"/>
      <c r="P8" s="136"/>
      <c r="Q8" s="129" t="s">
        <v>1201</v>
      </c>
      <c r="R8" s="135">
        <v>5</v>
      </c>
      <c r="S8" s="351">
        <v>452</v>
      </c>
      <c r="T8" s="351">
        <f aca="true" t="shared" si="1" ref="T8:T44">S8/22*24</f>
        <v>493.0909090909091</v>
      </c>
      <c r="U8" s="117">
        <f>T8*H8</f>
        <v>0</v>
      </c>
    </row>
    <row r="9" spans="1:21" ht="22.5">
      <c r="A9" s="128">
        <v>2</v>
      </c>
      <c r="B9" s="129" t="s">
        <v>357</v>
      </c>
      <c r="C9" s="135" t="s">
        <v>1319</v>
      </c>
      <c r="D9" s="130">
        <v>10000</v>
      </c>
      <c r="E9" s="130">
        <v>0</v>
      </c>
      <c r="F9" s="130">
        <f t="shared" si="0"/>
        <v>10000</v>
      </c>
      <c r="G9" s="358"/>
      <c r="H9" s="140"/>
      <c r="I9" s="132"/>
      <c r="J9" s="133"/>
      <c r="K9" s="133"/>
      <c r="L9" s="134"/>
      <c r="M9" s="133"/>
      <c r="N9" s="359"/>
      <c r="O9" s="360"/>
      <c r="P9" s="360"/>
      <c r="Q9" s="197" t="s">
        <v>357</v>
      </c>
      <c r="R9" s="135">
        <v>5</v>
      </c>
      <c r="S9" s="351">
        <v>192</v>
      </c>
      <c r="T9" s="351">
        <f t="shared" si="1"/>
        <v>209.45454545454544</v>
      </c>
      <c r="U9" s="117">
        <f>T9*H9</f>
        <v>0</v>
      </c>
    </row>
    <row r="10" spans="1:21" ht="22.5">
      <c r="A10" s="128">
        <v>3</v>
      </c>
      <c r="B10" s="129" t="s">
        <v>1200</v>
      </c>
      <c r="C10" s="135" t="s">
        <v>1319</v>
      </c>
      <c r="D10" s="130">
        <v>760</v>
      </c>
      <c r="E10" s="130">
        <v>0</v>
      </c>
      <c r="F10" s="130">
        <f t="shared" si="0"/>
        <v>760</v>
      </c>
      <c r="G10" s="358"/>
      <c r="H10" s="140"/>
      <c r="I10" s="132"/>
      <c r="J10" s="133"/>
      <c r="K10" s="133"/>
      <c r="L10" s="134"/>
      <c r="M10" s="133"/>
      <c r="N10" s="359"/>
      <c r="O10" s="360"/>
      <c r="P10" s="360"/>
      <c r="Q10" s="197" t="s">
        <v>1200</v>
      </c>
      <c r="R10" s="135">
        <v>5</v>
      </c>
      <c r="S10" s="351">
        <v>24</v>
      </c>
      <c r="T10" s="351">
        <f t="shared" si="1"/>
        <v>26.18181818181818</v>
      </c>
      <c r="U10" s="117">
        <f>T10*H10</f>
        <v>0</v>
      </c>
    </row>
    <row r="11" spans="1:21" ht="22.5">
      <c r="A11" s="128">
        <v>4</v>
      </c>
      <c r="B11" s="129" t="s">
        <v>358</v>
      </c>
      <c r="C11" s="135" t="s">
        <v>1319</v>
      </c>
      <c r="D11" s="130">
        <v>600</v>
      </c>
      <c r="E11" s="130">
        <v>0</v>
      </c>
      <c r="F11" s="130">
        <f t="shared" si="0"/>
        <v>600</v>
      </c>
      <c r="G11" s="358"/>
      <c r="H11" s="140"/>
      <c r="I11" s="132"/>
      <c r="J11" s="133"/>
      <c r="K11" s="133"/>
      <c r="L11" s="134"/>
      <c r="M11" s="133"/>
      <c r="N11" s="359"/>
      <c r="O11" s="360"/>
      <c r="P11" s="360"/>
      <c r="Q11" s="197" t="s">
        <v>358</v>
      </c>
      <c r="R11" s="135">
        <v>5</v>
      </c>
      <c r="S11" s="351">
        <v>14</v>
      </c>
      <c r="T11" s="351">
        <f t="shared" si="1"/>
        <v>15.272727272727273</v>
      </c>
      <c r="U11" s="117">
        <f>T11*H11</f>
        <v>0</v>
      </c>
    </row>
    <row r="12" spans="1:21" ht="11.25">
      <c r="A12" s="128">
        <v>5</v>
      </c>
      <c r="B12" s="129" t="s">
        <v>359</v>
      </c>
      <c r="C12" s="135" t="s">
        <v>1319</v>
      </c>
      <c r="D12" s="130">
        <v>480</v>
      </c>
      <c r="E12" s="130">
        <v>100</v>
      </c>
      <c r="F12" s="130">
        <f t="shared" si="0"/>
        <v>580</v>
      </c>
      <c r="G12" s="358"/>
      <c r="H12" s="140"/>
      <c r="I12" s="132"/>
      <c r="J12" s="133"/>
      <c r="K12" s="133"/>
      <c r="L12" s="134"/>
      <c r="M12" s="133"/>
      <c r="N12" s="359"/>
      <c r="O12" s="360"/>
      <c r="P12" s="360"/>
      <c r="Q12" s="197" t="s">
        <v>359</v>
      </c>
      <c r="R12" s="135">
        <v>5</v>
      </c>
      <c r="S12" s="351">
        <v>15</v>
      </c>
      <c r="T12" s="351">
        <f t="shared" si="1"/>
        <v>16.363636363636363</v>
      </c>
      <c r="U12" s="117">
        <f>T12*H12</f>
        <v>0</v>
      </c>
    </row>
    <row r="13" spans="1:20" ht="33.75">
      <c r="A13" s="128">
        <v>6</v>
      </c>
      <c r="B13" s="129" t="s">
        <v>1199</v>
      </c>
      <c r="C13" s="135" t="s">
        <v>1319</v>
      </c>
      <c r="D13" s="130">
        <v>600</v>
      </c>
      <c r="E13" s="130">
        <v>100</v>
      </c>
      <c r="F13" s="130">
        <f t="shared" si="0"/>
        <v>700</v>
      </c>
      <c r="G13" s="358"/>
      <c r="H13" s="140"/>
      <c r="I13" s="141"/>
      <c r="J13" s="133"/>
      <c r="K13" s="133"/>
      <c r="L13" s="134"/>
      <c r="M13" s="133"/>
      <c r="N13" s="359"/>
      <c r="O13" s="360"/>
      <c r="P13" s="360"/>
      <c r="Q13" s="197" t="s">
        <v>1199</v>
      </c>
      <c r="R13" s="135">
        <v>5</v>
      </c>
      <c r="S13" s="351">
        <v>0</v>
      </c>
      <c r="T13" s="351">
        <f t="shared" si="1"/>
        <v>0</v>
      </c>
    </row>
    <row r="14" spans="1:20" ht="22.5">
      <c r="A14" s="128">
        <v>7</v>
      </c>
      <c r="B14" s="129" t="s">
        <v>1189</v>
      </c>
      <c r="C14" s="135" t="s">
        <v>1319</v>
      </c>
      <c r="D14" s="130">
        <v>13400</v>
      </c>
      <c r="E14" s="130">
        <v>100</v>
      </c>
      <c r="F14" s="130">
        <f t="shared" si="0"/>
        <v>13500</v>
      </c>
      <c r="G14" s="358"/>
      <c r="H14" s="180"/>
      <c r="I14" s="132"/>
      <c r="J14" s="133"/>
      <c r="K14" s="133"/>
      <c r="L14" s="134"/>
      <c r="M14" s="133"/>
      <c r="N14" s="359"/>
      <c r="O14" s="360"/>
      <c r="P14" s="360"/>
      <c r="Q14" s="197" t="s">
        <v>1189</v>
      </c>
      <c r="R14" s="361" t="s">
        <v>360</v>
      </c>
      <c r="S14" s="362"/>
      <c r="T14" s="351">
        <f t="shared" si="1"/>
        <v>0</v>
      </c>
    </row>
    <row r="15" spans="1:20" ht="11.25">
      <c r="A15" s="128">
        <v>8</v>
      </c>
      <c r="B15" s="129" t="s">
        <v>361</v>
      </c>
      <c r="C15" s="135" t="s">
        <v>1319</v>
      </c>
      <c r="D15" s="130">
        <v>400</v>
      </c>
      <c r="E15" s="130">
        <v>100</v>
      </c>
      <c r="F15" s="130">
        <f t="shared" si="0"/>
        <v>500</v>
      </c>
      <c r="G15" s="358"/>
      <c r="H15" s="180"/>
      <c r="I15" s="132"/>
      <c r="J15" s="133"/>
      <c r="K15" s="133"/>
      <c r="L15" s="134"/>
      <c r="M15" s="133"/>
      <c r="N15" s="359"/>
      <c r="O15" s="360"/>
      <c r="P15" s="360"/>
      <c r="Q15" s="197" t="s">
        <v>361</v>
      </c>
      <c r="R15" s="361" t="s">
        <v>360</v>
      </c>
      <c r="S15" s="362"/>
      <c r="T15" s="351">
        <f t="shared" si="1"/>
        <v>0</v>
      </c>
    </row>
    <row r="16" spans="1:20" ht="22.5">
      <c r="A16" s="128">
        <v>9</v>
      </c>
      <c r="B16" s="129" t="s">
        <v>362</v>
      </c>
      <c r="C16" s="135" t="s">
        <v>1319</v>
      </c>
      <c r="D16" s="130">
        <v>800</v>
      </c>
      <c r="E16" s="130">
        <v>100</v>
      </c>
      <c r="F16" s="130">
        <f t="shared" si="0"/>
        <v>900</v>
      </c>
      <c r="G16" s="358"/>
      <c r="H16" s="180"/>
      <c r="I16" s="132"/>
      <c r="J16" s="133"/>
      <c r="K16" s="133"/>
      <c r="L16" s="134"/>
      <c r="M16" s="133"/>
      <c r="N16" s="164"/>
      <c r="O16" s="360"/>
      <c r="P16" s="360"/>
      <c r="Q16" s="363" t="s">
        <v>362</v>
      </c>
      <c r="R16" s="364"/>
      <c r="S16" s="362"/>
      <c r="T16" s="351">
        <f t="shared" si="1"/>
        <v>0</v>
      </c>
    </row>
    <row r="17" spans="1:20" ht="22.5">
      <c r="A17" s="128">
        <v>10</v>
      </c>
      <c r="B17" s="129" t="s">
        <v>363</v>
      </c>
      <c r="C17" s="135" t="s">
        <v>1319</v>
      </c>
      <c r="D17" s="130">
        <v>400</v>
      </c>
      <c r="E17" s="130">
        <v>100</v>
      </c>
      <c r="F17" s="130">
        <f t="shared" si="0"/>
        <v>500</v>
      </c>
      <c r="G17" s="358"/>
      <c r="H17" s="180"/>
      <c r="I17" s="132"/>
      <c r="J17" s="133"/>
      <c r="K17" s="133"/>
      <c r="L17" s="134"/>
      <c r="M17" s="133"/>
      <c r="N17" s="164"/>
      <c r="O17" s="360"/>
      <c r="P17" s="360"/>
      <c r="Q17" s="363" t="s">
        <v>363</v>
      </c>
      <c r="R17" s="364"/>
      <c r="S17" s="362"/>
      <c r="T17" s="351">
        <f t="shared" si="1"/>
        <v>0</v>
      </c>
    </row>
    <row r="18" spans="1:20" ht="22.5">
      <c r="A18" s="128">
        <v>11</v>
      </c>
      <c r="B18" s="129" t="s">
        <v>1240</v>
      </c>
      <c r="C18" s="135" t="s">
        <v>1319</v>
      </c>
      <c r="D18" s="130">
        <v>2000</v>
      </c>
      <c r="E18" s="130">
        <v>400</v>
      </c>
      <c r="F18" s="130">
        <f t="shared" si="0"/>
        <v>2400</v>
      </c>
      <c r="G18" s="358"/>
      <c r="H18" s="180"/>
      <c r="I18" s="132"/>
      <c r="J18" s="133"/>
      <c r="K18" s="133"/>
      <c r="L18" s="134"/>
      <c r="M18" s="133"/>
      <c r="N18" s="164"/>
      <c r="O18" s="360"/>
      <c r="P18" s="360"/>
      <c r="Q18" s="197" t="s">
        <v>1240</v>
      </c>
      <c r="R18" s="361" t="s">
        <v>360</v>
      </c>
      <c r="S18" s="362"/>
      <c r="T18" s="351">
        <f t="shared" si="1"/>
        <v>0</v>
      </c>
    </row>
    <row r="19" spans="1:21" ht="11.25">
      <c r="A19" s="128">
        <v>12</v>
      </c>
      <c r="B19" s="129" t="s">
        <v>364</v>
      </c>
      <c r="C19" s="135" t="s">
        <v>1319</v>
      </c>
      <c r="D19" s="130">
        <v>200</v>
      </c>
      <c r="E19" s="131">
        <v>4800</v>
      </c>
      <c r="F19" s="130">
        <f t="shared" si="0"/>
        <v>5000</v>
      </c>
      <c r="G19" s="358"/>
      <c r="H19" s="140"/>
      <c r="I19" s="132"/>
      <c r="J19" s="133"/>
      <c r="K19" s="133"/>
      <c r="L19" s="134"/>
      <c r="M19" s="133"/>
      <c r="N19" s="164"/>
      <c r="O19" s="360"/>
      <c r="P19" s="360"/>
      <c r="Q19" s="129" t="s">
        <v>364</v>
      </c>
      <c r="R19" s="135">
        <v>5</v>
      </c>
      <c r="S19" s="351">
        <v>0</v>
      </c>
      <c r="T19" s="351">
        <f t="shared" si="1"/>
        <v>0</v>
      </c>
      <c r="U19" s="117" t="s">
        <v>365</v>
      </c>
    </row>
    <row r="20" spans="1:20" ht="11.25">
      <c r="A20" s="128">
        <v>13</v>
      </c>
      <c r="B20" s="129" t="s">
        <v>366</v>
      </c>
      <c r="C20" s="135" t="s">
        <v>1319</v>
      </c>
      <c r="D20" s="130">
        <v>40000</v>
      </c>
      <c r="E20" s="131">
        <v>43200</v>
      </c>
      <c r="F20" s="130">
        <f t="shared" si="0"/>
        <v>83200</v>
      </c>
      <c r="G20" s="358"/>
      <c r="H20" s="140"/>
      <c r="I20" s="141"/>
      <c r="J20" s="133"/>
      <c r="K20" s="133"/>
      <c r="L20" s="134"/>
      <c r="M20" s="133"/>
      <c r="N20" s="164"/>
      <c r="O20" s="360"/>
      <c r="P20" s="360"/>
      <c r="Q20" s="197" t="s">
        <v>366</v>
      </c>
      <c r="R20" s="135">
        <v>5</v>
      </c>
      <c r="S20" s="351">
        <v>71</v>
      </c>
      <c r="T20" s="351">
        <f t="shared" si="1"/>
        <v>77.45454545454545</v>
      </c>
    </row>
    <row r="21" spans="1:20" ht="11.25">
      <c r="A21" s="128">
        <v>14</v>
      </c>
      <c r="B21" s="129" t="s">
        <v>367</v>
      </c>
      <c r="C21" s="135" t="s">
        <v>1319</v>
      </c>
      <c r="D21" s="130">
        <v>15000</v>
      </c>
      <c r="E21" s="131">
        <v>28400</v>
      </c>
      <c r="F21" s="130">
        <f t="shared" si="0"/>
        <v>43400</v>
      </c>
      <c r="G21" s="358"/>
      <c r="H21" s="140"/>
      <c r="I21" s="141"/>
      <c r="J21" s="133"/>
      <c r="K21" s="133"/>
      <c r="L21" s="134"/>
      <c r="M21" s="133"/>
      <c r="N21" s="164"/>
      <c r="O21" s="360"/>
      <c r="P21" s="360"/>
      <c r="Q21" s="197" t="s">
        <v>367</v>
      </c>
      <c r="R21" s="135">
        <v>5</v>
      </c>
      <c r="S21" s="351">
        <v>56</v>
      </c>
      <c r="T21" s="351">
        <f t="shared" si="1"/>
        <v>61.09090909090909</v>
      </c>
    </row>
    <row r="22" spans="1:20" ht="11.25">
      <c r="A22" s="128">
        <v>15</v>
      </c>
      <c r="B22" s="129" t="s">
        <v>368</v>
      </c>
      <c r="C22" s="135" t="s">
        <v>1319</v>
      </c>
      <c r="D22" s="130">
        <v>12000</v>
      </c>
      <c r="E22" s="131">
        <v>7600</v>
      </c>
      <c r="F22" s="130">
        <f t="shared" si="0"/>
        <v>19600</v>
      </c>
      <c r="G22" s="358"/>
      <c r="H22" s="140"/>
      <c r="I22" s="141"/>
      <c r="J22" s="133"/>
      <c r="K22" s="133"/>
      <c r="L22" s="134"/>
      <c r="M22" s="133"/>
      <c r="N22" s="164"/>
      <c r="O22" s="360"/>
      <c r="P22" s="360"/>
      <c r="Q22" s="197" t="s">
        <v>368</v>
      </c>
      <c r="R22" s="135">
        <v>5</v>
      </c>
      <c r="S22" s="351">
        <v>45</v>
      </c>
      <c r="T22" s="351">
        <f t="shared" si="1"/>
        <v>49.09090909090909</v>
      </c>
    </row>
    <row r="23" spans="1:20" ht="11.25">
      <c r="A23" s="128">
        <v>16</v>
      </c>
      <c r="B23" s="129" t="s">
        <v>369</v>
      </c>
      <c r="C23" s="135" t="s">
        <v>1319</v>
      </c>
      <c r="D23" s="130">
        <v>5000</v>
      </c>
      <c r="E23" s="131">
        <v>9200</v>
      </c>
      <c r="F23" s="130">
        <f t="shared" si="0"/>
        <v>14200</v>
      </c>
      <c r="G23" s="358"/>
      <c r="H23" s="140"/>
      <c r="I23" s="141"/>
      <c r="J23" s="133"/>
      <c r="K23" s="133"/>
      <c r="L23" s="134"/>
      <c r="M23" s="133"/>
      <c r="N23" s="164"/>
      <c r="O23" s="360"/>
      <c r="P23" s="360"/>
      <c r="Q23" s="129" t="s">
        <v>369</v>
      </c>
      <c r="R23" s="135">
        <v>5</v>
      </c>
      <c r="S23" s="351">
        <v>48</v>
      </c>
      <c r="T23" s="351">
        <f t="shared" si="1"/>
        <v>52.36363636363636</v>
      </c>
    </row>
    <row r="24" spans="1:20" ht="11.25">
      <c r="A24" s="128">
        <v>17</v>
      </c>
      <c r="B24" s="129" t="s">
        <v>370</v>
      </c>
      <c r="C24" s="135" t="s">
        <v>1319</v>
      </c>
      <c r="D24" s="130">
        <v>2400</v>
      </c>
      <c r="E24" s="131">
        <v>6000</v>
      </c>
      <c r="F24" s="130">
        <f t="shared" si="0"/>
        <v>8400</v>
      </c>
      <c r="G24" s="358"/>
      <c r="H24" s="140"/>
      <c r="I24" s="141"/>
      <c r="J24" s="133"/>
      <c r="K24" s="133"/>
      <c r="L24" s="134"/>
      <c r="M24" s="133"/>
      <c r="N24" s="164"/>
      <c r="O24" s="360"/>
      <c r="P24" s="360"/>
      <c r="Q24" s="129" t="s">
        <v>370</v>
      </c>
      <c r="R24" s="135">
        <v>5</v>
      </c>
      <c r="S24" s="351">
        <v>30</v>
      </c>
      <c r="T24" s="351">
        <f t="shared" si="1"/>
        <v>32.72727272727273</v>
      </c>
    </row>
    <row r="25" spans="1:20" ht="11.25">
      <c r="A25" s="128">
        <v>18</v>
      </c>
      <c r="B25" s="129" t="s">
        <v>371</v>
      </c>
      <c r="C25" s="135" t="s">
        <v>1319</v>
      </c>
      <c r="D25" s="130">
        <v>6000</v>
      </c>
      <c r="E25" s="130">
        <v>0</v>
      </c>
      <c r="F25" s="130">
        <f t="shared" si="0"/>
        <v>6000</v>
      </c>
      <c r="G25" s="358"/>
      <c r="H25" s="140"/>
      <c r="I25" s="141"/>
      <c r="J25" s="133"/>
      <c r="K25" s="133"/>
      <c r="L25" s="134"/>
      <c r="M25" s="133"/>
      <c r="N25" s="164"/>
      <c r="O25" s="360"/>
      <c r="P25" s="360"/>
      <c r="Q25" s="129" t="s">
        <v>371</v>
      </c>
      <c r="R25" s="135">
        <v>5</v>
      </c>
      <c r="S25" s="351">
        <v>0</v>
      </c>
      <c r="T25" s="351">
        <f t="shared" si="1"/>
        <v>0</v>
      </c>
    </row>
    <row r="26" spans="1:20" ht="11.25">
      <c r="A26" s="128">
        <v>19</v>
      </c>
      <c r="B26" s="129" t="s">
        <v>372</v>
      </c>
      <c r="C26" s="135" t="s">
        <v>1319</v>
      </c>
      <c r="D26" s="130">
        <v>200</v>
      </c>
      <c r="E26" s="130">
        <v>0</v>
      </c>
      <c r="F26" s="130">
        <f t="shared" si="0"/>
        <v>200</v>
      </c>
      <c r="G26" s="358"/>
      <c r="H26" s="140"/>
      <c r="I26" s="132"/>
      <c r="J26" s="133"/>
      <c r="K26" s="133"/>
      <c r="L26" s="134"/>
      <c r="M26" s="133"/>
      <c r="N26" s="164"/>
      <c r="O26" s="360"/>
      <c r="P26" s="360"/>
      <c r="Q26" s="129" t="s">
        <v>372</v>
      </c>
      <c r="R26" s="135">
        <v>5</v>
      </c>
      <c r="S26" s="351">
        <v>0</v>
      </c>
      <c r="T26" s="351">
        <f t="shared" si="1"/>
        <v>0</v>
      </c>
    </row>
    <row r="27" spans="1:21" ht="22.5">
      <c r="A27" s="128">
        <v>20</v>
      </c>
      <c r="B27" s="129" t="s">
        <v>373</v>
      </c>
      <c r="C27" s="135" t="s">
        <v>1319</v>
      </c>
      <c r="D27" s="130">
        <v>7000</v>
      </c>
      <c r="E27" s="130">
        <v>400</v>
      </c>
      <c r="F27" s="130">
        <f t="shared" si="0"/>
        <v>7400</v>
      </c>
      <c r="G27" s="358"/>
      <c r="H27" s="140"/>
      <c r="I27" s="132"/>
      <c r="J27" s="133"/>
      <c r="K27" s="133"/>
      <c r="L27" s="134"/>
      <c r="M27" s="133"/>
      <c r="N27" s="164"/>
      <c r="O27" s="360"/>
      <c r="P27" s="360"/>
      <c r="Q27" s="197" t="s">
        <v>373</v>
      </c>
      <c r="R27" s="135">
        <v>5</v>
      </c>
      <c r="S27" s="119">
        <v>8</v>
      </c>
      <c r="T27" s="351">
        <f t="shared" si="1"/>
        <v>8.727272727272727</v>
      </c>
      <c r="U27" s="117">
        <v>9720</v>
      </c>
    </row>
    <row r="28" spans="1:20" ht="11.25">
      <c r="A28" s="128">
        <v>21</v>
      </c>
      <c r="B28" s="129" t="s">
        <v>374</v>
      </c>
      <c r="C28" s="135" t="s">
        <v>1319</v>
      </c>
      <c r="D28" s="130">
        <v>800</v>
      </c>
      <c r="E28" s="130">
        <v>100</v>
      </c>
      <c r="F28" s="130">
        <f t="shared" si="0"/>
        <v>900</v>
      </c>
      <c r="G28" s="358"/>
      <c r="H28" s="140"/>
      <c r="I28" s="132"/>
      <c r="J28" s="133"/>
      <c r="K28" s="133"/>
      <c r="L28" s="134"/>
      <c r="M28" s="133"/>
      <c r="N28" s="164"/>
      <c r="O28" s="360"/>
      <c r="P28" s="360"/>
      <c r="Q28" s="129" t="s">
        <v>374</v>
      </c>
      <c r="R28" s="135">
        <v>5</v>
      </c>
      <c r="S28" s="119">
        <v>0</v>
      </c>
      <c r="T28" s="351">
        <f t="shared" si="1"/>
        <v>0</v>
      </c>
    </row>
    <row r="29" spans="1:20" ht="11.25">
      <c r="A29" s="128">
        <v>22</v>
      </c>
      <c r="B29" s="129" t="s">
        <v>375</v>
      </c>
      <c r="C29" s="135" t="s">
        <v>1319</v>
      </c>
      <c r="D29" s="130">
        <v>400</v>
      </c>
      <c r="E29" s="130">
        <v>400</v>
      </c>
      <c r="F29" s="130">
        <f t="shared" si="0"/>
        <v>800</v>
      </c>
      <c r="G29" s="358"/>
      <c r="H29" s="140"/>
      <c r="I29" s="132"/>
      <c r="J29" s="133"/>
      <c r="K29" s="133"/>
      <c r="L29" s="134"/>
      <c r="M29" s="133"/>
      <c r="N29" s="164"/>
      <c r="O29" s="360"/>
      <c r="P29" s="360"/>
      <c r="Q29" s="129" t="s">
        <v>375</v>
      </c>
      <c r="R29" s="135">
        <v>5</v>
      </c>
      <c r="S29" s="119">
        <v>0</v>
      </c>
      <c r="T29" s="351">
        <f t="shared" si="1"/>
        <v>0</v>
      </c>
    </row>
    <row r="30" spans="1:20" ht="11.25">
      <c r="A30" s="128">
        <v>23</v>
      </c>
      <c r="B30" s="129" t="s">
        <v>376</v>
      </c>
      <c r="C30" s="135" t="s">
        <v>1319</v>
      </c>
      <c r="D30" s="130">
        <v>1000</v>
      </c>
      <c r="E30" s="130">
        <v>400</v>
      </c>
      <c r="F30" s="130">
        <f t="shared" si="0"/>
        <v>1400</v>
      </c>
      <c r="G30" s="358"/>
      <c r="H30" s="140"/>
      <c r="I30" s="132"/>
      <c r="J30" s="133"/>
      <c r="K30" s="133"/>
      <c r="L30" s="134"/>
      <c r="M30" s="133"/>
      <c r="N30" s="164"/>
      <c r="O30" s="360"/>
      <c r="P30" s="360"/>
      <c r="Q30" s="197" t="s">
        <v>376</v>
      </c>
      <c r="R30" s="135">
        <v>5</v>
      </c>
      <c r="S30" s="119">
        <v>0</v>
      </c>
      <c r="T30" s="351">
        <f t="shared" si="1"/>
        <v>0</v>
      </c>
    </row>
    <row r="31" spans="1:20" ht="11.25">
      <c r="A31" s="128">
        <v>24</v>
      </c>
      <c r="B31" s="129" t="s">
        <v>377</v>
      </c>
      <c r="C31" s="135" t="s">
        <v>1319</v>
      </c>
      <c r="D31" s="130">
        <v>3800</v>
      </c>
      <c r="E31" s="130">
        <v>400</v>
      </c>
      <c r="F31" s="130">
        <f t="shared" si="0"/>
        <v>4200</v>
      </c>
      <c r="G31" s="358"/>
      <c r="H31" s="140"/>
      <c r="I31" s="132"/>
      <c r="J31" s="133"/>
      <c r="K31" s="133"/>
      <c r="L31" s="134"/>
      <c r="M31" s="133"/>
      <c r="N31" s="164"/>
      <c r="O31" s="360"/>
      <c r="P31" s="360"/>
      <c r="Q31" s="129" t="s">
        <v>377</v>
      </c>
      <c r="R31" s="135">
        <v>5</v>
      </c>
      <c r="S31" s="351">
        <v>12</v>
      </c>
      <c r="T31" s="351">
        <f t="shared" si="1"/>
        <v>13.09090909090909</v>
      </c>
    </row>
    <row r="32" spans="1:20" ht="22.5">
      <c r="A32" s="128">
        <v>25</v>
      </c>
      <c r="B32" s="129" t="s">
        <v>378</v>
      </c>
      <c r="C32" s="135" t="s">
        <v>1319</v>
      </c>
      <c r="D32" s="130">
        <v>1200</v>
      </c>
      <c r="E32" s="130">
        <v>4800</v>
      </c>
      <c r="F32" s="130">
        <f t="shared" si="0"/>
        <v>6000</v>
      </c>
      <c r="G32" s="358"/>
      <c r="H32" s="180"/>
      <c r="I32" s="132"/>
      <c r="J32" s="133"/>
      <c r="K32" s="133"/>
      <c r="L32" s="134"/>
      <c r="M32" s="133"/>
      <c r="N32" s="164"/>
      <c r="O32" s="360"/>
      <c r="P32" s="360"/>
      <c r="Q32" s="129" t="s">
        <v>378</v>
      </c>
      <c r="R32" s="135" t="s">
        <v>379</v>
      </c>
      <c r="S32" s="362">
        <v>13</v>
      </c>
      <c r="T32" s="351">
        <f t="shared" si="1"/>
        <v>14.181818181818183</v>
      </c>
    </row>
    <row r="33" spans="1:20" ht="22.5">
      <c r="A33" s="128">
        <v>26</v>
      </c>
      <c r="B33" s="129" t="s">
        <v>380</v>
      </c>
      <c r="C33" s="135" t="s">
        <v>1319</v>
      </c>
      <c r="D33" s="130">
        <v>720</v>
      </c>
      <c r="E33" s="130">
        <v>6400</v>
      </c>
      <c r="F33" s="130">
        <f t="shared" si="0"/>
        <v>7120</v>
      </c>
      <c r="G33" s="358"/>
      <c r="H33" s="180"/>
      <c r="I33" s="132"/>
      <c r="J33" s="133"/>
      <c r="K33" s="133"/>
      <c r="L33" s="134"/>
      <c r="M33" s="133"/>
      <c r="N33" s="164"/>
      <c r="O33" s="360"/>
      <c r="P33" s="360"/>
      <c r="Q33" s="129" t="s">
        <v>380</v>
      </c>
      <c r="R33" s="135" t="s">
        <v>379</v>
      </c>
      <c r="S33" s="362">
        <v>8</v>
      </c>
      <c r="T33" s="351">
        <f t="shared" si="1"/>
        <v>8.727272727272727</v>
      </c>
    </row>
    <row r="34" spans="1:20" ht="22.5">
      <c r="A34" s="128">
        <v>27</v>
      </c>
      <c r="B34" s="129" t="s">
        <v>381</v>
      </c>
      <c r="C34" s="135" t="s">
        <v>1319</v>
      </c>
      <c r="D34" s="130">
        <v>720</v>
      </c>
      <c r="E34" s="130">
        <v>1600</v>
      </c>
      <c r="F34" s="130">
        <f t="shared" si="0"/>
        <v>2320</v>
      </c>
      <c r="G34" s="358"/>
      <c r="H34" s="180"/>
      <c r="I34" s="132"/>
      <c r="J34" s="133"/>
      <c r="K34" s="133"/>
      <c r="L34" s="134"/>
      <c r="M34" s="133"/>
      <c r="N34" s="164"/>
      <c r="O34" s="360"/>
      <c r="P34" s="360"/>
      <c r="Q34" s="129" t="s">
        <v>381</v>
      </c>
      <c r="R34" s="135" t="s">
        <v>379</v>
      </c>
      <c r="S34" s="362"/>
      <c r="T34" s="351">
        <f t="shared" si="1"/>
        <v>0</v>
      </c>
    </row>
    <row r="35" spans="1:20" ht="22.5">
      <c r="A35" s="128">
        <v>28</v>
      </c>
      <c r="B35" s="129" t="s">
        <v>382</v>
      </c>
      <c r="C35" s="135" t="s">
        <v>1319</v>
      </c>
      <c r="D35" s="130">
        <v>960</v>
      </c>
      <c r="E35" s="130">
        <v>4000</v>
      </c>
      <c r="F35" s="130">
        <f t="shared" si="0"/>
        <v>4960</v>
      </c>
      <c r="G35" s="358"/>
      <c r="H35" s="180"/>
      <c r="I35" s="132"/>
      <c r="J35" s="133"/>
      <c r="K35" s="133"/>
      <c r="L35" s="134"/>
      <c r="M35" s="133"/>
      <c r="N35" s="164"/>
      <c r="O35" s="360"/>
      <c r="P35" s="360"/>
      <c r="Q35" s="129" t="s">
        <v>382</v>
      </c>
      <c r="R35" s="135" t="s">
        <v>379</v>
      </c>
      <c r="S35" s="362"/>
      <c r="T35" s="351">
        <f t="shared" si="1"/>
        <v>0</v>
      </c>
    </row>
    <row r="36" spans="1:20" ht="22.5">
      <c r="A36" s="128">
        <v>29</v>
      </c>
      <c r="B36" s="129" t="s">
        <v>383</v>
      </c>
      <c r="C36" s="135" t="s">
        <v>1319</v>
      </c>
      <c r="D36" s="130">
        <v>960</v>
      </c>
      <c r="E36" s="130">
        <v>6000</v>
      </c>
      <c r="F36" s="130">
        <f t="shared" si="0"/>
        <v>6960</v>
      </c>
      <c r="G36" s="358"/>
      <c r="H36" s="180"/>
      <c r="I36" s="132"/>
      <c r="J36" s="133"/>
      <c r="K36" s="133"/>
      <c r="L36" s="134"/>
      <c r="M36" s="133"/>
      <c r="N36" s="164"/>
      <c r="O36" s="360"/>
      <c r="P36" s="360"/>
      <c r="Q36" s="129" t="s">
        <v>383</v>
      </c>
      <c r="R36" s="135" t="s">
        <v>379</v>
      </c>
      <c r="S36" s="362"/>
      <c r="T36" s="351">
        <f t="shared" si="1"/>
        <v>0</v>
      </c>
    </row>
    <row r="37" spans="1:20" ht="22.5">
      <c r="A37" s="128">
        <v>30</v>
      </c>
      <c r="B37" s="129" t="s">
        <v>384</v>
      </c>
      <c r="C37" s="135" t="s">
        <v>1319</v>
      </c>
      <c r="D37" s="130">
        <v>960</v>
      </c>
      <c r="E37" s="130">
        <v>6400</v>
      </c>
      <c r="F37" s="130">
        <f t="shared" si="0"/>
        <v>7360</v>
      </c>
      <c r="G37" s="358"/>
      <c r="H37" s="180"/>
      <c r="I37" s="132"/>
      <c r="J37" s="133"/>
      <c r="K37" s="133"/>
      <c r="L37" s="134"/>
      <c r="M37" s="133"/>
      <c r="N37" s="164"/>
      <c r="O37" s="360"/>
      <c r="P37" s="360"/>
      <c r="Q37" s="129" t="s">
        <v>384</v>
      </c>
      <c r="R37" s="135" t="s">
        <v>379</v>
      </c>
      <c r="S37" s="362"/>
      <c r="T37" s="351">
        <f t="shared" si="1"/>
        <v>0</v>
      </c>
    </row>
    <row r="38" spans="1:20" ht="22.5">
      <c r="A38" s="128">
        <v>31</v>
      </c>
      <c r="B38" s="129" t="s">
        <v>385</v>
      </c>
      <c r="C38" s="135" t="s">
        <v>1319</v>
      </c>
      <c r="D38" s="130">
        <v>1800</v>
      </c>
      <c r="E38" s="130">
        <v>400</v>
      </c>
      <c r="F38" s="130">
        <f t="shared" si="0"/>
        <v>2200</v>
      </c>
      <c r="G38" s="358"/>
      <c r="H38" s="180"/>
      <c r="I38" s="132"/>
      <c r="J38" s="133"/>
      <c r="K38" s="133"/>
      <c r="L38" s="134"/>
      <c r="M38" s="133"/>
      <c r="N38" s="164"/>
      <c r="O38" s="360"/>
      <c r="P38" s="360"/>
      <c r="Q38" s="129" t="s">
        <v>385</v>
      </c>
      <c r="R38" s="135" t="s">
        <v>379</v>
      </c>
      <c r="S38" s="362"/>
      <c r="T38" s="351">
        <f t="shared" si="1"/>
        <v>0</v>
      </c>
    </row>
    <row r="39" spans="1:20" ht="22.5">
      <c r="A39" s="128">
        <v>32</v>
      </c>
      <c r="B39" s="129" t="s">
        <v>386</v>
      </c>
      <c r="C39" s="135" t="s">
        <v>1319</v>
      </c>
      <c r="D39" s="130">
        <v>11000</v>
      </c>
      <c r="E39" s="130">
        <v>400</v>
      </c>
      <c r="F39" s="130">
        <f t="shared" si="0"/>
        <v>11400</v>
      </c>
      <c r="G39" s="358"/>
      <c r="H39" s="180"/>
      <c r="I39" s="132"/>
      <c r="J39" s="133"/>
      <c r="K39" s="133"/>
      <c r="L39" s="134"/>
      <c r="M39" s="133"/>
      <c r="N39" s="164"/>
      <c r="O39" s="360"/>
      <c r="P39" s="360"/>
      <c r="Q39" s="129" t="s">
        <v>386</v>
      </c>
      <c r="R39" s="135" t="s">
        <v>379</v>
      </c>
      <c r="S39" s="362"/>
      <c r="T39" s="351">
        <f t="shared" si="1"/>
        <v>0</v>
      </c>
    </row>
    <row r="40" spans="1:20" ht="22.5">
      <c r="A40" s="128">
        <v>33</v>
      </c>
      <c r="B40" s="129" t="s">
        <v>387</v>
      </c>
      <c r="C40" s="135" t="s">
        <v>1319</v>
      </c>
      <c r="D40" s="130">
        <v>800</v>
      </c>
      <c r="E40" s="130">
        <v>200</v>
      </c>
      <c r="F40" s="130">
        <f t="shared" si="0"/>
        <v>1000</v>
      </c>
      <c r="G40" s="358"/>
      <c r="H40" s="180"/>
      <c r="I40" s="132"/>
      <c r="J40" s="133"/>
      <c r="K40" s="133"/>
      <c r="L40" s="134"/>
      <c r="M40" s="133"/>
      <c r="N40" s="164"/>
      <c r="O40" s="360"/>
      <c r="P40" s="360"/>
      <c r="Q40" s="129" t="s">
        <v>387</v>
      </c>
      <c r="R40" s="135" t="s">
        <v>379</v>
      </c>
      <c r="S40" s="362"/>
      <c r="T40" s="351">
        <f t="shared" si="1"/>
        <v>0</v>
      </c>
    </row>
    <row r="41" spans="1:20" ht="11.25">
      <c r="A41" s="128">
        <v>34</v>
      </c>
      <c r="B41" s="129" t="s">
        <v>388</v>
      </c>
      <c r="C41" s="135" t="s">
        <v>1319</v>
      </c>
      <c r="D41" s="130">
        <v>800</v>
      </c>
      <c r="E41" s="130">
        <v>400</v>
      </c>
      <c r="F41" s="130">
        <f t="shared" si="0"/>
        <v>1200</v>
      </c>
      <c r="G41" s="358"/>
      <c r="H41" s="180"/>
      <c r="I41" s="132"/>
      <c r="J41" s="133"/>
      <c r="K41" s="133"/>
      <c r="L41" s="134"/>
      <c r="M41" s="133"/>
      <c r="N41" s="164"/>
      <c r="O41" s="360"/>
      <c r="P41" s="360"/>
      <c r="Q41" s="129" t="s">
        <v>388</v>
      </c>
      <c r="R41" s="135" t="s">
        <v>389</v>
      </c>
      <c r="S41" s="362"/>
      <c r="T41" s="351">
        <f t="shared" si="1"/>
        <v>0</v>
      </c>
    </row>
    <row r="42" spans="1:20" ht="45">
      <c r="A42" s="128">
        <v>35</v>
      </c>
      <c r="B42" s="129" t="s">
        <v>390</v>
      </c>
      <c r="C42" s="135" t="s">
        <v>1319</v>
      </c>
      <c r="D42" s="130">
        <v>200</v>
      </c>
      <c r="E42" s="130">
        <v>100</v>
      </c>
      <c r="F42" s="130">
        <f t="shared" si="0"/>
        <v>300</v>
      </c>
      <c r="G42" s="358"/>
      <c r="H42" s="140"/>
      <c r="I42" s="132"/>
      <c r="J42" s="133"/>
      <c r="K42" s="133"/>
      <c r="L42" s="134"/>
      <c r="M42" s="133"/>
      <c r="N42" s="164"/>
      <c r="O42" s="360"/>
      <c r="P42" s="360"/>
      <c r="Q42" s="129" t="s">
        <v>390</v>
      </c>
      <c r="R42" s="135">
        <v>5</v>
      </c>
      <c r="S42" s="351">
        <v>0</v>
      </c>
      <c r="T42" s="351">
        <f t="shared" si="1"/>
        <v>0</v>
      </c>
    </row>
    <row r="43" spans="1:22" ht="22.5">
      <c r="A43" s="128">
        <v>36</v>
      </c>
      <c r="B43" s="129" t="s">
        <v>391</v>
      </c>
      <c r="C43" s="135" t="s">
        <v>1319</v>
      </c>
      <c r="D43" s="130">
        <v>16000</v>
      </c>
      <c r="E43" s="130">
        <v>400</v>
      </c>
      <c r="F43" s="130">
        <f t="shared" si="0"/>
        <v>16400</v>
      </c>
      <c r="G43" s="358"/>
      <c r="H43" s="140"/>
      <c r="I43" s="132"/>
      <c r="J43" s="133"/>
      <c r="K43" s="133"/>
      <c r="L43" s="134"/>
      <c r="M43" s="133"/>
      <c r="N43" s="164"/>
      <c r="O43" s="360"/>
      <c r="P43" s="360"/>
      <c r="Q43" s="197" t="s">
        <v>391</v>
      </c>
      <c r="R43" s="135">
        <v>5</v>
      </c>
      <c r="S43" s="351">
        <v>139</v>
      </c>
      <c r="T43" s="351">
        <f t="shared" si="1"/>
        <v>151.63636363636363</v>
      </c>
      <c r="V43" s="117" t="s">
        <v>392</v>
      </c>
    </row>
    <row r="44" spans="1:20" ht="11.25">
      <c r="A44" s="128">
        <v>37</v>
      </c>
      <c r="B44" s="365" t="s">
        <v>393</v>
      </c>
      <c r="C44" s="135" t="s">
        <v>1319</v>
      </c>
      <c r="D44" s="130">
        <v>800</v>
      </c>
      <c r="E44" s="366">
        <v>400</v>
      </c>
      <c r="F44" s="130">
        <f t="shared" si="0"/>
        <v>1200</v>
      </c>
      <c r="G44" s="358"/>
      <c r="H44" s="140"/>
      <c r="I44" s="132"/>
      <c r="J44" s="133"/>
      <c r="K44" s="133"/>
      <c r="L44" s="134"/>
      <c r="M44" s="133"/>
      <c r="N44" s="164"/>
      <c r="O44" s="360"/>
      <c r="P44" s="360"/>
      <c r="Q44" s="365" t="s">
        <v>393</v>
      </c>
      <c r="R44" s="135">
        <v>5</v>
      </c>
      <c r="S44" s="351">
        <v>0</v>
      </c>
      <c r="T44" s="351">
        <f t="shared" si="1"/>
        <v>0</v>
      </c>
    </row>
    <row r="45" spans="1:256" s="121" customFormat="1" ht="15.75" customHeight="1">
      <c r="A45" s="128"/>
      <c r="B45" s="367" t="s">
        <v>1036</v>
      </c>
      <c r="C45" s="368"/>
      <c r="D45" s="149">
        <f>SUM(D8:D44)</f>
        <v>176160</v>
      </c>
      <c r="E45" s="149">
        <f>SUM(E8:E44)</f>
        <v>137400</v>
      </c>
      <c r="F45" s="149">
        <f>SUM(F8:F44)</f>
        <v>313560</v>
      </c>
      <c r="G45" s="164"/>
      <c r="H45" s="164"/>
      <c r="I45" s="198"/>
      <c r="J45" s="369"/>
      <c r="K45" s="369"/>
      <c r="L45" s="369"/>
      <c r="M45" s="369"/>
      <c r="N45" s="369"/>
      <c r="O45" s="369"/>
      <c r="P45" s="369"/>
      <c r="Q45" s="369"/>
      <c r="R45" s="369"/>
      <c r="S45" s="357"/>
      <c r="T45" s="357"/>
      <c r="IP45" s="117"/>
      <c r="IQ45" s="117"/>
      <c r="IR45" s="117"/>
      <c r="IS45" s="117"/>
      <c r="IT45" s="117"/>
      <c r="IU45" s="117"/>
      <c r="IV45" s="117"/>
    </row>
    <row r="47" spans="1:16" ht="45">
      <c r="A47" s="160" t="s">
        <v>763</v>
      </c>
      <c r="B47" s="160" t="s">
        <v>764</v>
      </c>
      <c r="C47" s="160" t="s">
        <v>1043</v>
      </c>
      <c r="D47" s="355" t="s">
        <v>354</v>
      </c>
      <c r="E47" s="355" t="s">
        <v>355</v>
      </c>
      <c r="F47" s="355" t="s">
        <v>356</v>
      </c>
      <c r="G47" s="160" t="s">
        <v>770</v>
      </c>
      <c r="H47" s="160"/>
      <c r="I47" s="161" t="s">
        <v>1153</v>
      </c>
      <c r="J47" s="160" t="s">
        <v>1154</v>
      </c>
      <c r="K47" s="160" t="s">
        <v>773</v>
      </c>
      <c r="L47" s="160" t="s">
        <v>1047</v>
      </c>
      <c r="M47" s="160" t="s">
        <v>775</v>
      </c>
      <c r="N47" s="15" t="s">
        <v>776</v>
      </c>
      <c r="O47" s="18" t="s">
        <v>777</v>
      </c>
      <c r="P47" s="18" t="s">
        <v>778</v>
      </c>
    </row>
    <row r="48" spans="1:18" ht="56.25" customHeight="1">
      <c r="A48" s="370">
        <v>38</v>
      </c>
      <c r="B48" s="197" t="s">
        <v>394</v>
      </c>
      <c r="C48" s="148"/>
      <c r="D48" s="150"/>
      <c r="E48" s="150"/>
      <c r="F48" s="150">
        <v>313560</v>
      </c>
      <c r="G48" s="148"/>
      <c r="H48" s="148"/>
      <c r="I48" s="132"/>
      <c r="J48" s="148"/>
      <c r="K48" s="139"/>
      <c r="L48" s="371"/>
      <c r="M48" s="139"/>
      <c r="N48" s="164"/>
      <c r="O48" s="133"/>
      <c r="P48" s="133"/>
      <c r="Q48" s="133"/>
      <c r="R48" s="133"/>
    </row>
    <row r="49" spans="1:18" ht="11.25">
      <c r="A49" s="175"/>
      <c r="B49" s="170"/>
      <c r="C49" s="175"/>
      <c r="D49" s="372"/>
      <c r="E49" s="372"/>
      <c r="F49" s="372"/>
      <c r="G49" s="175"/>
      <c r="H49" s="175"/>
      <c r="I49" s="201"/>
      <c r="J49" s="175"/>
      <c r="K49" s="157"/>
      <c r="L49" s="373"/>
      <c r="M49" s="157"/>
      <c r="N49" s="177"/>
      <c r="O49" s="374"/>
      <c r="P49" s="374"/>
      <c r="Q49" s="374"/>
      <c r="R49" s="374"/>
    </row>
    <row r="50" spans="1:18" ht="22.5">
      <c r="A50" s="148"/>
      <c r="B50" s="197" t="s">
        <v>395</v>
      </c>
      <c r="C50" s="148"/>
      <c r="D50" s="150"/>
      <c r="E50" s="150"/>
      <c r="F50" s="150"/>
      <c r="G50" s="148"/>
      <c r="H50" s="148"/>
      <c r="I50" s="132"/>
      <c r="J50" s="148"/>
      <c r="K50" s="375"/>
      <c r="L50" s="376"/>
      <c r="M50" s="375"/>
      <c r="N50" s="375"/>
      <c r="O50" s="375"/>
      <c r="P50" s="375"/>
      <c r="Q50" s="375"/>
      <c r="R50" s="375"/>
    </row>
    <row r="51" spans="1:18" ht="11.25">
      <c r="A51" s="175"/>
      <c r="B51" s="170"/>
      <c r="C51" s="175"/>
      <c r="D51" s="372"/>
      <c r="E51" s="372"/>
      <c r="F51" s="372"/>
      <c r="G51" s="175"/>
      <c r="H51" s="175"/>
      <c r="I51" s="201"/>
      <c r="J51" s="175"/>
      <c r="K51" s="175"/>
      <c r="L51" s="377"/>
      <c r="M51" s="175"/>
      <c r="N51" s="177"/>
      <c r="O51" s="175"/>
      <c r="P51" s="175"/>
      <c r="Q51" s="175"/>
      <c r="R51" s="175"/>
    </row>
    <row r="52" spans="1:18" ht="45">
      <c r="A52" s="160" t="s">
        <v>763</v>
      </c>
      <c r="B52" s="160" t="s">
        <v>764</v>
      </c>
      <c r="C52" s="160" t="s">
        <v>1043</v>
      </c>
      <c r="D52" s="355" t="s">
        <v>354</v>
      </c>
      <c r="E52" s="355" t="s">
        <v>355</v>
      </c>
      <c r="F52" s="355" t="s">
        <v>396</v>
      </c>
      <c r="G52" s="160"/>
      <c r="H52" s="160"/>
      <c r="I52" s="161" t="s">
        <v>1153</v>
      </c>
      <c r="J52" s="160" t="s">
        <v>1154</v>
      </c>
      <c r="K52" s="160" t="s">
        <v>773</v>
      </c>
      <c r="L52" s="160" t="s">
        <v>1047</v>
      </c>
      <c r="M52" s="160" t="s">
        <v>775</v>
      </c>
      <c r="N52" s="15" t="s">
        <v>397</v>
      </c>
      <c r="O52" s="719" t="s">
        <v>1254</v>
      </c>
      <c r="P52" s="719"/>
      <c r="Q52" s="175"/>
      <c r="R52" s="175"/>
    </row>
    <row r="53" spans="1:18" ht="11.25">
      <c r="A53" s="128">
        <v>1</v>
      </c>
      <c r="B53" s="129" t="s">
        <v>398</v>
      </c>
      <c r="C53" s="359" t="s">
        <v>1257</v>
      </c>
      <c r="D53" s="378"/>
      <c r="E53" s="378"/>
      <c r="F53" s="379">
        <v>24</v>
      </c>
      <c r="G53" s="193" t="s">
        <v>1245</v>
      </c>
      <c r="H53" s="192"/>
      <c r="I53" s="380"/>
      <c r="J53" s="133"/>
      <c r="K53" s="133"/>
      <c r="L53" s="381"/>
      <c r="M53" s="133"/>
      <c r="N53" s="193"/>
      <c r="O53" s="704"/>
      <c r="P53" s="704"/>
      <c r="Q53" s="382"/>
      <c r="R53" s="382"/>
    </row>
    <row r="54" spans="1:18" ht="11.25">
      <c r="A54" s="128">
        <v>2</v>
      </c>
      <c r="B54" s="129" t="s">
        <v>399</v>
      </c>
      <c r="C54" s="359" t="s">
        <v>1257</v>
      </c>
      <c r="D54" s="378"/>
      <c r="E54" s="378"/>
      <c r="F54" s="379">
        <v>24</v>
      </c>
      <c r="G54" s="193" t="s">
        <v>1245</v>
      </c>
      <c r="H54" s="192"/>
      <c r="I54" s="132"/>
      <c r="J54" s="133"/>
      <c r="K54" s="133"/>
      <c r="L54" s="381"/>
      <c r="M54" s="133"/>
      <c r="N54" s="193"/>
      <c r="O54" s="705"/>
      <c r="P54" s="705"/>
      <c r="Q54" s="192"/>
      <c r="R54" s="192"/>
    </row>
    <row r="55" spans="1:18" ht="27.75" customHeight="1">
      <c r="A55" s="128"/>
      <c r="B55" s="197" t="s">
        <v>400</v>
      </c>
      <c r="C55" s="359" t="s">
        <v>1257</v>
      </c>
      <c r="D55" s="149"/>
      <c r="E55" s="149"/>
      <c r="F55" s="149"/>
      <c r="G55" s="164"/>
      <c r="H55" s="164"/>
      <c r="I55" s="132"/>
      <c r="J55" s="133"/>
      <c r="K55" s="369"/>
      <c r="L55" s="383"/>
      <c r="M55" s="369"/>
      <c r="N55" s="369"/>
      <c r="O55" s="706"/>
      <c r="P55" s="706"/>
      <c r="Q55" s="369"/>
      <c r="R55" s="369"/>
    </row>
    <row r="56" spans="1:256" s="120" customFormat="1" ht="11.25">
      <c r="A56" s="384"/>
      <c r="B56" s="170"/>
      <c r="C56" s="385"/>
      <c r="D56" s="154"/>
      <c r="E56" s="154"/>
      <c r="F56" s="154"/>
      <c r="G56" s="169"/>
      <c r="H56" s="169"/>
      <c r="I56" s="156"/>
      <c r="J56" s="157"/>
      <c r="K56" s="157"/>
      <c r="L56" s="386"/>
      <c r="M56" s="157"/>
      <c r="N56" s="385"/>
      <c r="O56" s="387"/>
      <c r="P56" s="387"/>
      <c r="Q56" s="387"/>
      <c r="R56" s="387"/>
      <c r="S56" s="119"/>
      <c r="T56" s="119"/>
      <c r="IP56" s="117"/>
      <c r="IQ56" s="117"/>
      <c r="IR56" s="117"/>
      <c r="IS56" s="117"/>
      <c r="IT56" s="117"/>
      <c r="IU56" s="117"/>
      <c r="IV56" s="117"/>
    </row>
    <row r="57" spans="1:256" s="122" customFormat="1" ht="11.25">
      <c r="A57" s="358"/>
      <c r="B57" s="197" t="s">
        <v>401</v>
      </c>
      <c r="C57" s="361"/>
      <c r="D57" s="131"/>
      <c r="E57" s="131"/>
      <c r="F57" s="131"/>
      <c r="G57" s="358"/>
      <c r="H57" s="358"/>
      <c r="I57" s="200"/>
      <c r="J57" s="375"/>
      <c r="K57" s="388"/>
      <c r="L57" s="388"/>
      <c r="M57" s="388"/>
      <c r="N57" s="388"/>
      <c r="O57" s="388"/>
      <c r="P57" s="388"/>
      <c r="Q57" s="388"/>
      <c r="R57" s="388"/>
      <c r="S57" s="137"/>
      <c r="T57" s="137"/>
      <c r="IP57" s="117"/>
      <c r="IQ57" s="117"/>
      <c r="IR57" s="117"/>
      <c r="IS57" s="117"/>
      <c r="IT57" s="117"/>
      <c r="IU57" s="117"/>
      <c r="IV57" s="117"/>
    </row>
    <row r="58" spans="1:3" ht="11.25">
      <c r="A58" s="389"/>
      <c r="B58" s="390"/>
      <c r="C58" s="389"/>
    </row>
    <row r="59" spans="1:18" ht="22.5" customHeight="1">
      <c r="A59" s="707" t="s">
        <v>402</v>
      </c>
      <c r="B59" s="707"/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707"/>
      <c r="O59" s="707"/>
      <c r="P59" s="391" t="s">
        <v>1038</v>
      </c>
      <c r="Q59" s="391"/>
      <c r="R59" s="391"/>
    </row>
    <row r="60" spans="1:18" ht="11.25">
      <c r="A60" s="162" t="s">
        <v>780</v>
      </c>
      <c r="B60" s="708" t="s">
        <v>403</v>
      </c>
      <c r="C60" s="708"/>
      <c r="D60" s="708"/>
      <c r="E60" s="708"/>
      <c r="F60" s="708"/>
      <c r="G60" s="708"/>
      <c r="H60" s="708"/>
      <c r="I60" s="708"/>
      <c r="J60" s="708"/>
      <c r="K60" s="708"/>
      <c r="L60" s="708"/>
      <c r="M60" s="708"/>
      <c r="N60" s="708"/>
      <c r="O60" s="708"/>
      <c r="P60" s="148"/>
      <c r="Q60" s="148"/>
      <c r="R60" s="148"/>
    </row>
    <row r="61" spans="1:18" ht="25.5" customHeight="1">
      <c r="A61" s="162" t="s">
        <v>783</v>
      </c>
      <c r="B61" s="708" t="s">
        <v>404</v>
      </c>
      <c r="C61" s="708"/>
      <c r="D61" s="708"/>
      <c r="E61" s="708"/>
      <c r="F61" s="708"/>
      <c r="G61" s="708"/>
      <c r="H61" s="708"/>
      <c r="I61" s="708"/>
      <c r="J61" s="708"/>
      <c r="K61" s="708"/>
      <c r="L61" s="708"/>
      <c r="M61" s="708"/>
      <c r="N61" s="708"/>
      <c r="O61" s="708"/>
      <c r="P61" s="148"/>
      <c r="Q61" s="148"/>
      <c r="R61" s="148"/>
    </row>
    <row r="62" spans="1:18" ht="11.25">
      <c r="A62" s="162" t="s">
        <v>785</v>
      </c>
      <c r="B62" s="708" t="s">
        <v>405</v>
      </c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08"/>
      <c r="P62" s="148"/>
      <c r="Q62" s="148"/>
      <c r="R62" s="148"/>
    </row>
    <row r="63" spans="1:18" ht="11.25">
      <c r="A63" s="162" t="s">
        <v>787</v>
      </c>
      <c r="B63" s="708" t="s">
        <v>406</v>
      </c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  <c r="P63" s="148"/>
      <c r="Q63" s="148"/>
      <c r="R63" s="148"/>
    </row>
    <row r="64" spans="1:18" ht="11.25">
      <c r="A64" s="162" t="s">
        <v>789</v>
      </c>
      <c r="B64" s="708" t="s">
        <v>407</v>
      </c>
      <c r="C64" s="708"/>
      <c r="D64" s="708"/>
      <c r="E64" s="708"/>
      <c r="F64" s="708"/>
      <c r="G64" s="708"/>
      <c r="H64" s="708"/>
      <c r="I64" s="708"/>
      <c r="J64" s="708"/>
      <c r="K64" s="708"/>
      <c r="L64" s="708"/>
      <c r="M64" s="708"/>
      <c r="N64" s="708"/>
      <c r="O64" s="708"/>
      <c r="P64" s="148"/>
      <c r="Q64" s="148"/>
      <c r="R64" s="148"/>
    </row>
    <row r="65" spans="1:18" ht="11.25">
      <c r="A65" s="162" t="s">
        <v>791</v>
      </c>
      <c r="B65" s="708" t="s">
        <v>408</v>
      </c>
      <c r="C65" s="708"/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8"/>
      <c r="O65" s="708"/>
      <c r="P65" s="148"/>
      <c r="Q65" s="148"/>
      <c r="R65" s="148"/>
    </row>
    <row r="66" spans="1:18" ht="11.25">
      <c r="A66" s="162" t="s">
        <v>794</v>
      </c>
      <c r="B66" s="708" t="s">
        <v>409</v>
      </c>
      <c r="C66" s="708"/>
      <c r="D66" s="708"/>
      <c r="E66" s="708"/>
      <c r="F66" s="708"/>
      <c r="G66" s="708"/>
      <c r="H66" s="708"/>
      <c r="I66" s="708"/>
      <c r="J66" s="708"/>
      <c r="K66" s="708"/>
      <c r="L66" s="708"/>
      <c r="M66" s="708"/>
      <c r="N66" s="708"/>
      <c r="O66" s="708"/>
      <c r="P66" s="148"/>
      <c r="Q66" s="148"/>
      <c r="R66" s="148"/>
    </row>
    <row r="67" spans="1:18" ht="11.25">
      <c r="A67" s="162" t="s">
        <v>796</v>
      </c>
      <c r="B67" s="708" t="s">
        <v>410</v>
      </c>
      <c r="C67" s="708"/>
      <c r="D67" s="708"/>
      <c r="E67" s="708"/>
      <c r="F67" s="708"/>
      <c r="G67" s="708"/>
      <c r="H67" s="708"/>
      <c r="I67" s="708"/>
      <c r="J67" s="708"/>
      <c r="K67" s="708"/>
      <c r="L67" s="708"/>
      <c r="M67" s="708"/>
      <c r="N67" s="708"/>
      <c r="O67" s="708"/>
      <c r="P67" s="148"/>
      <c r="Q67" s="148"/>
      <c r="R67" s="148"/>
    </row>
    <row r="68" spans="1:18" ht="11.25">
      <c r="A68" s="162" t="s">
        <v>798</v>
      </c>
      <c r="B68" s="708" t="s">
        <v>411</v>
      </c>
      <c r="C68" s="708"/>
      <c r="D68" s="708"/>
      <c r="E68" s="708"/>
      <c r="F68" s="708"/>
      <c r="G68" s="708"/>
      <c r="H68" s="708"/>
      <c r="I68" s="708"/>
      <c r="J68" s="708"/>
      <c r="K68" s="708"/>
      <c r="L68" s="708"/>
      <c r="M68" s="708"/>
      <c r="N68" s="708"/>
      <c r="O68" s="708"/>
      <c r="P68" s="148"/>
      <c r="Q68" s="148"/>
      <c r="R68" s="148"/>
    </row>
    <row r="69" spans="1:18" ht="11.25">
      <c r="A69" s="162" t="s">
        <v>800</v>
      </c>
      <c r="B69" s="708" t="s">
        <v>412</v>
      </c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  <c r="P69" s="148"/>
      <c r="Q69" s="148"/>
      <c r="R69" s="148"/>
    </row>
    <row r="70" spans="1:18" ht="11.25">
      <c r="A70" s="162" t="s">
        <v>802</v>
      </c>
      <c r="B70" s="708" t="s">
        <v>413</v>
      </c>
      <c r="C70" s="708"/>
      <c r="D70" s="708"/>
      <c r="E70" s="708"/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148"/>
      <c r="Q70" s="148"/>
      <c r="R70" s="148"/>
    </row>
    <row r="71" spans="1:18" ht="11.25">
      <c r="A71" s="162" t="s">
        <v>804</v>
      </c>
      <c r="B71" s="708" t="s">
        <v>414</v>
      </c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148"/>
      <c r="Q71" s="148"/>
      <c r="R71" s="148"/>
    </row>
    <row r="72" spans="1:18" ht="11.25">
      <c r="A72" s="707" t="s">
        <v>415</v>
      </c>
      <c r="B72" s="707"/>
      <c r="C72" s="707"/>
      <c r="D72" s="707"/>
      <c r="E72" s="707"/>
      <c r="F72" s="707"/>
      <c r="G72" s="707"/>
      <c r="H72" s="707"/>
      <c r="I72" s="707"/>
      <c r="J72" s="707"/>
      <c r="K72" s="707"/>
      <c r="L72" s="707"/>
      <c r="M72" s="707"/>
      <c r="N72" s="707"/>
      <c r="O72" s="707"/>
      <c r="P72" s="148"/>
      <c r="Q72" s="148"/>
      <c r="R72" s="148"/>
    </row>
    <row r="73" spans="1:18" ht="11.25">
      <c r="A73" s="162">
        <v>13</v>
      </c>
      <c r="B73" s="708" t="s">
        <v>416</v>
      </c>
      <c r="C73" s="708"/>
      <c r="D73" s="708"/>
      <c r="E73" s="708"/>
      <c r="F73" s="708"/>
      <c r="G73" s="708"/>
      <c r="H73" s="708"/>
      <c r="I73" s="708"/>
      <c r="J73" s="708"/>
      <c r="K73" s="708"/>
      <c r="L73" s="708"/>
      <c r="M73" s="708"/>
      <c r="N73" s="708"/>
      <c r="O73" s="708"/>
      <c r="P73" s="148"/>
      <c r="Q73" s="148"/>
      <c r="R73" s="148"/>
    </row>
    <row r="74" spans="1:18" ht="11.25">
      <c r="A74" s="162">
        <v>14</v>
      </c>
      <c r="B74" s="708" t="s">
        <v>417</v>
      </c>
      <c r="C74" s="708"/>
      <c r="D74" s="708"/>
      <c r="E74" s="708"/>
      <c r="F74" s="708"/>
      <c r="G74" s="708"/>
      <c r="H74" s="708"/>
      <c r="I74" s="708"/>
      <c r="J74" s="708"/>
      <c r="K74" s="708"/>
      <c r="L74" s="708"/>
      <c r="M74" s="708"/>
      <c r="N74" s="708"/>
      <c r="O74" s="708"/>
      <c r="P74" s="392"/>
      <c r="Q74" s="392"/>
      <c r="R74" s="392"/>
    </row>
    <row r="75" spans="1:18" ht="12.75" customHeight="1">
      <c r="A75" s="162">
        <v>15</v>
      </c>
      <c r="B75" s="708" t="s">
        <v>418</v>
      </c>
      <c r="C75" s="708"/>
      <c r="D75" s="708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148"/>
      <c r="Q75" s="148"/>
      <c r="R75" s="148"/>
    </row>
    <row r="76" spans="1:18" ht="12.75" customHeight="1">
      <c r="A76" s="162">
        <v>16</v>
      </c>
      <c r="B76" s="708" t="s">
        <v>1039</v>
      </c>
      <c r="C76" s="708"/>
      <c r="D76" s="708"/>
      <c r="E76" s="708"/>
      <c r="F76" s="708"/>
      <c r="G76" s="708"/>
      <c r="H76" s="708"/>
      <c r="I76" s="708"/>
      <c r="J76" s="708"/>
      <c r="K76" s="708"/>
      <c r="L76" s="708"/>
      <c r="M76" s="708"/>
      <c r="N76" s="708"/>
      <c r="O76" s="708"/>
      <c r="P76" s="148"/>
      <c r="Q76" s="148"/>
      <c r="R76" s="148"/>
    </row>
    <row r="77" spans="1:18" ht="11.25">
      <c r="A77" s="162">
        <v>17</v>
      </c>
      <c r="B77" s="708" t="s">
        <v>1392</v>
      </c>
      <c r="C77" s="708"/>
      <c r="D77" s="708"/>
      <c r="E77" s="708"/>
      <c r="F77" s="708"/>
      <c r="G77" s="708"/>
      <c r="H77" s="708"/>
      <c r="I77" s="708"/>
      <c r="J77" s="708"/>
      <c r="K77" s="708"/>
      <c r="L77" s="708"/>
      <c r="M77" s="708"/>
      <c r="N77" s="708"/>
      <c r="O77" s="708"/>
      <c r="P77" s="148"/>
      <c r="Q77" s="148"/>
      <c r="R77" s="148"/>
    </row>
    <row r="78" spans="1:16" ht="11.25">
      <c r="A78" s="162">
        <v>18</v>
      </c>
      <c r="B78" s="708" t="s">
        <v>1393</v>
      </c>
      <c r="C78" s="708"/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8"/>
      <c r="O78" s="708"/>
      <c r="P78" s="192"/>
    </row>
    <row r="79" ht="11.25">
      <c r="T79" s="119"/>
    </row>
    <row r="84" ht="11.25">
      <c r="J84" s="791" t="s">
        <v>425</v>
      </c>
    </row>
    <row r="85" ht="11.25">
      <c r="M85" s="792" t="s">
        <v>428</v>
      </c>
    </row>
    <row r="99" ht="11.25">
      <c r="T99" s="119"/>
    </row>
  </sheetData>
  <mergeCells count="24">
    <mergeCell ref="B75:O75"/>
    <mergeCell ref="B76:O76"/>
    <mergeCell ref="B77:O77"/>
    <mergeCell ref="B78:O78"/>
    <mergeCell ref="B71:O71"/>
    <mergeCell ref="A72:O72"/>
    <mergeCell ref="B73:O73"/>
    <mergeCell ref="B74:O74"/>
    <mergeCell ref="B67:O67"/>
    <mergeCell ref="B68:O68"/>
    <mergeCell ref="B69:O69"/>
    <mergeCell ref="B70:O70"/>
    <mergeCell ref="B63:O63"/>
    <mergeCell ref="B64:O64"/>
    <mergeCell ref="B65:O65"/>
    <mergeCell ref="B66:O66"/>
    <mergeCell ref="A59:O59"/>
    <mergeCell ref="B60:O60"/>
    <mergeCell ref="B61:O61"/>
    <mergeCell ref="B62:O62"/>
    <mergeCell ref="O52:P52"/>
    <mergeCell ref="O53:P53"/>
    <mergeCell ref="O54:P54"/>
    <mergeCell ref="O55:P55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T128"/>
  <sheetViews>
    <sheetView zoomScale="120" zoomScaleNormal="120" workbookViewId="0" topLeftCell="C19">
      <selection activeCell="N35" sqref="N35"/>
    </sheetView>
  </sheetViews>
  <sheetFormatPr defaultColWidth="9.140625" defaultRowHeight="12.75"/>
  <cols>
    <col min="1" max="1" width="5.57421875" style="117" customWidth="1"/>
    <col min="2" max="2" width="21.00390625" style="117" customWidth="1"/>
    <col min="3" max="3" width="5.57421875" style="117" customWidth="1"/>
    <col min="4" max="5" width="0" style="117" hidden="1" customWidth="1"/>
    <col min="6" max="6" width="6.421875" style="117" customWidth="1"/>
    <col min="7" max="7" width="8.8515625" style="117" customWidth="1"/>
    <col min="8" max="8" width="9.57421875" style="117" customWidth="1"/>
    <col min="9" max="9" width="11.57421875" style="117" customWidth="1"/>
    <col min="10" max="10" width="6.28125" style="117" customWidth="1"/>
    <col min="11" max="11" width="13.421875" style="117" customWidth="1"/>
    <col min="12" max="12" width="9.8515625" style="117" customWidth="1"/>
    <col min="13" max="13" width="11.7109375" style="117" customWidth="1"/>
    <col min="14" max="14" width="12.8515625" style="117" customWidth="1"/>
    <col min="15" max="20" width="0" style="117" hidden="1" customWidth="1"/>
    <col min="21" max="16384" width="12.00390625" style="117" customWidth="1"/>
  </cols>
  <sheetData>
    <row r="3" ht="11.25">
      <c r="B3" s="785" t="s">
        <v>421</v>
      </c>
    </row>
    <row r="4" ht="11.25">
      <c r="B4" s="785" t="s">
        <v>422</v>
      </c>
    </row>
    <row r="5" spans="1:14" ht="36" customHeight="1">
      <c r="A5" s="709" t="s">
        <v>1394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</row>
    <row r="6" spans="1:254" s="121" customFormat="1" ht="38.25" customHeight="1">
      <c r="A6" s="160" t="s">
        <v>763</v>
      </c>
      <c r="B6" s="160" t="s">
        <v>764</v>
      </c>
      <c r="C6" s="160" t="s">
        <v>1043</v>
      </c>
      <c r="D6" s="160" t="s">
        <v>1395</v>
      </c>
      <c r="E6" s="160" t="s">
        <v>1396</v>
      </c>
      <c r="F6" s="160" t="s">
        <v>770</v>
      </c>
      <c r="G6" s="160" t="s">
        <v>771</v>
      </c>
      <c r="H6" s="160" t="s">
        <v>772</v>
      </c>
      <c r="I6" s="160" t="s">
        <v>773</v>
      </c>
      <c r="J6" s="160" t="s">
        <v>774</v>
      </c>
      <c r="K6" s="160" t="s">
        <v>775</v>
      </c>
      <c r="L6" s="15" t="s">
        <v>776</v>
      </c>
      <c r="M6" s="18" t="s">
        <v>777</v>
      </c>
      <c r="N6" s="18" t="s">
        <v>778</v>
      </c>
      <c r="O6" s="393" t="s">
        <v>779</v>
      </c>
      <c r="P6" s="393"/>
      <c r="Q6" s="394" t="s">
        <v>769</v>
      </c>
      <c r="R6" s="394"/>
      <c r="IS6" s="117"/>
      <c r="IT6" s="117"/>
    </row>
    <row r="7" spans="1:19" ht="23.25" customHeight="1">
      <c r="A7" s="128" t="s">
        <v>780</v>
      </c>
      <c r="B7" s="129" t="s">
        <v>1397</v>
      </c>
      <c r="C7" s="359" t="s">
        <v>782</v>
      </c>
      <c r="D7" s="140">
        <v>124</v>
      </c>
      <c r="E7" s="140">
        <v>60</v>
      </c>
      <c r="F7" s="140">
        <f aca="true" t="shared" si="0" ref="F7:F13">D7+E7</f>
        <v>184</v>
      </c>
      <c r="G7" s="133"/>
      <c r="H7" s="133"/>
      <c r="I7" s="133"/>
      <c r="J7" s="134"/>
      <c r="K7" s="133"/>
      <c r="L7" s="359"/>
      <c r="M7" s="360"/>
      <c r="N7" s="360"/>
      <c r="O7" s="395">
        <v>98</v>
      </c>
      <c r="P7" s="396">
        <f aca="true" t="shared" si="1" ref="P7:P13">O7/22*24</f>
        <v>106.9090909090909</v>
      </c>
      <c r="Q7" s="397">
        <v>42</v>
      </c>
      <c r="R7" s="398">
        <f aca="true" t="shared" si="2" ref="R7:R13">Q7/19*24</f>
        <v>53.05263157894737</v>
      </c>
      <c r="S7" s="399">
        <f aca="true" t="shared" si="3" ref="S7:S13">P7+R7</f>
        <v>159.96172248803828</v>
      </c>
    </row>
    <row r="8" spans="1:19" ht="11.25">
      <c r="A8" s="128" t="s">
        <v>783</v>
      </c>
      <c r="B8" s="129" t="s">
        <v>1398</v>
      </c>
      <c r="C8" s="359" t="s">
        <v>782</v>
      </c>
      <c r="D8" s="164">
        <v>14</v>
      </c>
      <c r="E8" s="164">
        <v>6</v>
      </c>
      <c r="F8" s="140">
        <f t="shared" si="0"/>
        <v>20</v>
      </c>
      <c r="G8" s="133"/>
      <c r="H8" s="133"/>
      <c r="I8" s="133"/>
      <c r="J8" s="134"/>
      <c r="K8" s="133"/>
      <c r="L8" s="359"/>
      <c r="M8" s="360"/>
      <c r="N8" s="360"/>
      <c r="O8" s="117">
        <v>9</v>
      </c>
      <c r="P8" s="396">
        <f t="shared" si="1"/>
        <v>9.818181818181818</v>
      </c>
      <c r="Q8" s="397">
        <v>4</v>
      </c>
      <c r="R8" s="398">
        <f t="shared" si="2"/>
        <v>5.052631578947368</v>
      </c>
      <c r="S8" s="399">
        <f t="shared" si="3"/>
        <v>14.870813397129186</v>
      </c>
    </row>
    <row r="9" spans="1:19" ht="11.25">
      <c r="A9" s="128" t="s">
        <v>785</v>
      </c>
      <c r="B9" s="138" t="s">
        <v>1399</v>
      </c>
      <c r="C9" s="359" t="s">
        <v>782</v>
      </c>
      <c r="D9" s="164">
        <v>12</v>
      </c>
      <c r="E9" s="164">
        <v>4</v>
      </c>
      <c r="F9" s="140">
        <f t="shared" si="0"/>
        <v>16</v>
      </c>
      <c r="G9" s="133"/>
      <c r="H9" s="133"/>
      <c r="I9" s="133"/>
      <c r="J9" s="134"/>
      <c r="K9" s="133"/>
      <c r="L9" s="359"/>
      <c r="M9" s="360"/>
      <c r="N9" s="360"/>
      <c r="O9" s="117">
        <v>6</v>
      </c>
      <c r="P9" s="396">
        <f t="shared" si="1"/>
        <v>6.545454545454545</v>
      </c>
      <c r="Q9" s="397">
        <v>3</v>
      </c>
      <c r="R9" s="398">
        <f t="shared" si="2"/>
        <v>3.789473684210526</v>
      </c>
      <c r="S9" s="399">
        <f t="shared" si="3"/>
        <v>10.33492822966507</v>
      </c>
    </row>
    <row r="10" spans="1:19" ht="11.25">
      <c r="A10" s="128" t="s">
        <v>787</v>
      </c>
      <c r="B10" s="138" t="s">
        <v>1400</v>
      </c>
      <c r="C10" s="359" t="s">
        <v>782</v>
      </c>
      <c r="D10" s="164">
        <v>6</v>
      </c>
      <c r="E10" s="164">
        <v>2</v>
      </c>
      <c r="F10" s="140">
        <f t="shared" si="0"/>
        <v>8</v>
      </c>
      <c r="G10" s="133"/>
      <c r="H10" s="133"/>
      <c r="I10" s="133"/>
      <c r="J10" s="134"/>
      <c r="K10" s="133"/>
      <c r="L10" s="359"/>
      <c r="M10" s="360"/>
      <c r="N10" s="360"/>
      <c r="O10" s="117">
        <v>1</v>
      </c>
      <c r="P10" s="396">
        <f t="shared" si="1"/>
        <v>1.0909090909090908</v>
      </c>
      <c r="Q10" s="397">
        <v>3</v>
      </c>
      <c r="R10" s="398">
        <f t="shared" si="2"/>
        <v>3.789473684210526</v>
      </c>
      <c r="S10" s="399">
        <f t="shared" si="3"/>
        <v>4.880382775119617</v>
      </c>
    </row>
    <row r="11" spans="1:19" ht="11.25">
      <c r="A11" s="128" t="s">
        <v>789</v>
      </c>
      <c r="B11" s="138" t="s">
        <v>1401</v>
      </c>
      <c r="C11" s="359" t="s">
        <v>782</v>
      </c>
      <c r="D11" s="164">
        <v>4</v>
      </c>
      <c r="E11" s="164">
        <v>2</v>
      </c>
      <c r="F11" s="140">
        <f t="shared" si="0"/>
        <v>6</v>
      </c>
      <c r="G11" s="133"/>
      <c r="H11" s="133"/>
      <c r="I11" s="133"/>
      <c r="J11" s="134"/>
      <c r="K11" s="133"/>
      <c r="L11" s="359"/>
      <c r="M11" s="360"/>
      <c r="N11" s="360"/>
      <c r="O11" s="117">
        <v>1</v>
      </c>
      <c r="P11" s="396">
        <f t="shared" si="1"/>
        <v>1.0909090909090908</v>
      </c>
      <c r="Q11" s="397">
        <v>1</v>
      </c>
      <c r="R11" s="398">
        <f t="shared" si="2"/>
        <v>1.263157894736842</v>
      </c>
      <c r="S11" s="399">
        <f t="shared" si="3"/>
        <v>2.354066985645933</v>
      </c>
    </row>
    <row r="12" spans="1:19" ht="22.5">
      <c r="A12" s="128" t="s">
        <v>791</v>
      </c>
      <c r="B12" s="138" t="s">
        <v>1402</v>
      </c>
      <c r="C12" s="359" t="s">
        <v>782</v>
      </c>
      <c r="D12" s="164">
        <v>0</v>
      </c>
      <c r="E12" s="164">
        <v>6</v>
      </c>
      <c r="F12" s="140">
        <f t="shared" si="0"/>
        <v>6</v>
      </c>
      <c r="G12" s="133"/>
      <c r="H12" s="133"/>
      <c r="I12" s="133"/>
      <c r="J12" s="134"/>
      <c r="K12" s="133"/>
      <c r="L12" s="359"/>
      <c r="M12" s="360"/>
      <c r="N12" s="360"/>
      <c r="P12" s="396">
        <f t="shared" si="1"/>
        <v>0</v>
      </c>
      <c r="Q12" s="397">
        <v>1</v>
      </c>
      <c r="R12" s="398">
        <f t="shared" si="2"/>
        <v>1.263157894736842</v>
      </c>
      <c r="S12" s="399">
        <f t="shared" si="3"/>
        <v>1.263157894736842</v>
      </c>
    </row>
    <row r="13" spans="1:19" ht="22.5">
      <c r="A13" s="128" t="s">
        <v>794</v>
      </c>
      <c r="B13" s="138" t="s">
        <v>1403</v>
      </c>
      <c r="C13" s="359" t="s">
        <v>782</v>
      </c>
      <c r="D13" s="164">
        <v>0</v>
      </c>
      <c r="E13" s="164">
        <v>6</v>
      </c>
      <c r="F13" s="140">
        <f t="shared" si="0"/>
        <v>6</v>
      </c>
      <c r="G13" s="133"/>
      <c r="H13" s="133"/>
      <c r="I13" s="133"/>
      <c r="J13" s="134"/>
      <c r="K13" s="133"/>
      <c r="L13" s="359"/>
      <c r="M13" s="360"/>
      <c r="N13" s="360"/>
      <c r="P13" s="396">
        <f t="shared" si="1"/>
        <v>0</v>
      </c>
      <c r="Q13" s="397">
        <v>1</v>
      </c>
      <c r="R13" s="398">
        <f t="shared" si="2"/>
        <v>1.263157894736842</v>
      </c>
      <c r="S13" s="399">
        <f t="shared" si="3"/>
        <v>1.263157894736842</v>
      </c>
    </row>
    <row r="14" spans="1:16" s="121" customFormat="1" ht="11.25">
      <c r="A14" s="128"/>
      <c r="B14" s="400" t="s">
        <v>1404</v>
      </c>
      <c r="C14" s="368"/>
      <c r="D14" s="401"/>
      <c r="E14" s="401"/>
      <c r="F14" s="358"/>
      <c r="G14" s="369"/>
      <c r="H14" s="369"/>
      <c r="I14" s="369"/>
      <c r="J14" s="369"/>
      <c r="K14" s="369"/>
      <c r="L14" s="369"/>
      <c r="M14" s="369"/>
      <c r="N14" s="369"/>
      <c r="P14" s="396"/>
    </row>
    <row r="15" spans="1:16" s="120" customFormat="1" ht="11.25">
      <c r="A15" s="384"/>
      <c r="B15" s="402"/>
      <c r="C15" s="385"/>
      <c r="D15" s="169"/>
      <c r="E15" s="169"/>
      <c r="F15" s="169"/>
      <c r="G15" s="157"/>
      <c r="H15" s="157"/>
      <c r="I15" s="157"/>
      <c r="J15" s="386"/>
      <c r="K15" s="157"/>
      <c r="L15" s="385"/>
      <c r="M15" s="387"/>
      <c r="N15" s="387"/>
      <c r="P15" s="403"/>
    </row>
    <row r="16" spans="1:16" s="120" customFormat="1" ht="45">
      <c r="A16" s="160" t="s">
        <v>763</v>
      </c>
      <c r="B16" s="160" t="s">
        <v>764</v>
      </c>
      <c r="C16" s="160" t="s">
        <v>1043</v>
      </c>
      <c r="D16" s="355" t="s">
        <v>354</v>
      </c>
      <c r="E16" s="355" t="s">
        <v>355</v>
      </c>
      <c r="F16" s="355" t="s">
        <v>396</v>
      </c>
      <c r="G16" s="161" t="s">
        <v>1153</v>
      </c>
      <c r="H16" s="160" t="s">
        <v>1154</v>
      </c>
      <c r="I16" s="160" t="s">
        <v>773</v>
      </c>
      <c r="J16" s="160" t="s">
        <v>1047</v>
      </c>
      <c r="K16" s="160" t="s">
        <v>775</v>
      </c>
      <c r="L16" s="15" t="s">
        <v>397</v>
      </c>
      <c r="M16" s="719" t="s">
        <v>1254</v>
      </c>
      <c r="N16" s="719"/>
      <c r="P16" s="403"/>
    </row>
    <row r="17" spans="1:16" ht="22.5">
      <c r="A17" s="128" t="s">
        <v>791</v>
      </c>
      <c r="B17" s="197" t="s">
        <v>1405</v>
      </c>
      <c r="C17" s="359" t="s">
        <v>1257</v>
      </c>
      <c r="D17" s="404"/>
      <c r="E17" s="404"/>
      <c r="F17" s="405">
        <v>24</v>
      </c>
      <c r="G17" s="133"/>
      <c r="H17" s="133"/>
      <c r="I17" s="133"/>
      <c r="J17" s="134"/>
      <c r="K17" s="133"/>
      <c r="L17" s="359"/>
      <c r="M17" s="710"/>
      <c r="N17" s="710"/>
      <c r="P17" s="406"/>
    </row>
    <row r="18" spans="1:16" s="120" customFormat="1" ht="11.25">
      <c r="A18" s="384"/>
      <c r="B18" s="170"/>
      <c r="C18" s="385"/>
      <c r="D18" s="407"/>
      <c r="E18" s="407"/>
      <c r="F18" s="407"/>
      <c r="G18" s="157"/>
      <c r="H18" s="157"/>
      <c r="I18" s="157"/>
      <c r="J18" s="386"/>
      <c r="K18" s="157"/>
      <c r="L18" s="385"/>
      <c r="M18" s="387"/>
      <c r="N18" s="387"/>
      <c r="P18" s="403"/>
    </row>
    <row r="19" spans="1:14" s="121" customFormat="1" ht="11.25">
      <c r="A19" s="408"/>
      <c r="B19" s="173" t="s">
        <v>401</v>
      </c>
      <c r="C19" s="368"/>
      <c r="D19" s="409"/>
      <c r="E19" s="409"/>
      <c r="F19" s="410"/>
      <c r="G19" s="369"/>
      <c r="H19" s="369"/>
      <c r="I19" s="369"/>
      <c r="J19" s="369"/>
      <c r="K19" s="369"/>
      <c r="L19" s="369"/>
      <c r="M19" s="369"/>
      <c r="N19" s="369"/>
    </row>
    <row r="22" spans="1:14" ht="22.5">
      <c r="A22" s="411"/>
      <c r="B22" s="711" t="s">
        <v>1037</v>
      </c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391" t="s">
        <v>1038</v>
      </c>
    </row>
    <row r="23" spans="1:14" ht="11.25">
      <c r="A23" s="412" t="s">
        <v>780</v>
      </c>
      <c r="B23" s="708" t="s">
        <v>1406</v>
      </c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413"/>
    </row>
    <row r="24" spans="1:14" ht="11.25">
      <c r="A24" s="412" t="s">
        <v>783</v>
      </c>
      <c r="B24" s="708" t="s">
        <v>1407</v>
      </c>
      <c r="C24" s="708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413"/>
    </row>
    <row r="25" spans="1:14" ht="11.25">
      <c r="A25" s="412" t="s">
        <v>785</v>
      </c>
      <c r="B25" s="708" t="s">
        <v>1377</v>
      </c>
      <c r="C25" s="708"/>
      <c r="D25" s="708"/>
      <c r="E25" s="708"/>
      <c r="F25" s="708"/>
      <c r="G25" s="708"/>
      <c r="H25" s="708"/>
      <c r="I25" s="708"/>
      <c r="J25" s="708"/>
      <c r="K25" s="708"/>
      <c r="L25" s="708"/>
      <c r="M25" s="708"/>
      <c r="N25" s="413"/>
    </row>
    <row r="26" spans="1:14" ht="11.25">
      <c r="A26" s="412" t="s">
        <v>787</v>
      </c>
      <c r="B26" s="708" t="s">
        <v>1408</v>
      </c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413"/>
    </row>
    <row r="27" spans="1:14" ht="11.25">
      <c r="A27" s="412" t="s">
        <v>789</v>
      </c>
      <c r="B27" s="708" t="s">
        <v>1039</v>
      </c>
      <c r="C27" s="708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413"/>
    </row>
    <row r="28" spans="1:14" ht="11.25">
      <c r="A28" s="412" t="s">
        <v>791</v>
      </c>
      <c r="B28" s="708" t="s">
        <v>1409</v>
      </c>
      <c r="C28" s="708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413"/>
    </row>
    <row r="34" ht="11.25">
      <c r="K34" s="791" t="s">
        <v>425</v>
      </c>
    </row>
    <row r="35" ht="11.25">
      <c r="N35" s="792" t="s">
        <v>428</v>
      </c>
    </row>
    <row r="108" ht="11.25">
      <c r="T108" s="120"/>
    </row>
    <row r="128" ht="11.25">
      <c r="T128" s="120"/>
    </row>
  </sheetData>
  <mergeCells count="10">
    <mergeCell ref="B27:M27"/>
    <mergeCell ref="B28:M28"/>
    <mergeCell ref="B23:M23"/>
    <mergeCell ref="B24:M24"/>
    <mergeCell ref="B25:M25"/>
    <mergeCell ref="B26:M26"/>
    <mergeCell ref="A5:N5"/>
    <mergeCell ref="M16:N16"/>
    <mergeCell ref="M17:N17"/>
    <mergeCell ref="B22:M22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T128"/>
  <sheetViews>
    <sheetView zoomScale="120" zoomScaleNormal="120" workbookViewId="0" topLeftCell="F32">
      <selection activeCell="N53" sqref="N53"/>
    </sheetView>
  </sheetViews>
  <sheetFormatPr defaultColWidth="9.140625" defaultRowHeight="12.75"/>
  <cols>
    <col min="1" max="1" width="4.57421875" style="117" customWidth="1"/>
    <col min="2" max="2" width="28.28125" style="117" customWidth="1"/>
    <col min="3" max="3" width="6.140625" style="117" customWidth="1"/>
    <col min="4" max="5" width="0" style="117" hidden="1" customWidth="1"/>
    <col min="6" max="6" width="7.28125" style="117" customWidth="1"/>
    <col min="7" max="7" width="10.28125" style="117" customWidth="1"/>
    <col min="8" max="8" width="11.7109375" style="117" customWidth="1"/>
    <col min="9" max="9" width="14.00390625" style="117" customWidth="1"/>
    <col min="10" max="10" width="5.421875" style="117" customWidth="1"/>
    <col min="11" max="11" width="11.7109375" style="117" customWidth="1"/>
    <col min="12" max="12" width="10.28125" style="117" customWidth="1"/>
    <col min="13" max="13" width="12.00390625" style="117" customWidth="1"/>
    <col min="14" max="14" width="12.7109375" style="117" customWidth="1"/>
    <col min="15" max="20" width="0" style="117" hidden="1" customWidth="1"/>
    <col min="21" max="16384" width="12.57421875" style="117" customWidth="1"/>
  </cols>
  <sheetData>
    <row r="3" ht="11.25">
      <c r="B3" s="785" t="s">
        <v>421</v>
      </c>
    </row>
    <row r="4" ht="11.25">
      <c r="B4" s="785" t="s">
        <v>422</v>
      </c>
    </row>
    <row r="5" spans="1:14" ht="11.25">
      <c r="A5" s="414" t="s">
        <v>1410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</row>
    <row r="6" spans="1:254" s="121" customFormat="1" ht="38.25" customHeight="1">
      <c r="A6" s="160" t="s">
        <v>763</v>
      </c>
      <c r="B6" s="160" t="s">
        <v>764</v>
      </c>
      <c r="C6" s="160" t="s">
        <v>1043</v>
      </c>
      <c r="D6" s="160" t="s">
        <v>1395</v>
      </c>
      <c r="E6" s="160" t="s">
        <v>1396</v>
      </c>
      <c r="F6" s="160" t="s">
        <v>770</v>
      </c>
      <c r="G6" s="160" t="s">
        <v>771</v>
      </c>
      <c r="H6" s="160" t="s">
        <v>772</v>
      </c>
      <c r="I6" s="160" t="s">
        <v>773</v>
      </c>
      <c r="J6" s="160" t="s">
        <v>774</v>
      </c>
      <c r="K6" s="160" t="s">
        <v>775</v>
      </c>
      <c r="L6" s="15" t="s">
        <v>776</v>
      </c>
      <c r="M6" s="18" t="s">
        <v>777</v>
      </c>
      <c r="N6" s="18" t="s">
        <v>778</v>
      </c>
      <c r="O6" s="393" t="s">
        <v>779</v>
      </c>
      <c r="P6" s="393"/>
      <c r="Q6" s="394" t="s">
        <v>769</v>
      </c>
      <c r="R6" s="394"/>
      <c r="IS6" s="117"/>
      <c r="IT6" s="117"/>
    </row>
    <row r="7" spans="1:19" ht="11.25">
      <c r="A7" s="128" t="s">
        <v>780</v>
      </c>
      <c r="B7" s="163" t="s">
        <v>1411</v>
      </c>
      <c r="C7" s="359" t="s">
        <v>782</v>
      </c>
      <c r="D7" s="164">
        <v>1400</v>
      </c>
      <c r="E7" s="164">
        <v>510</v>
      </c>
      <c r="F7" s="140">
        <f aca="true" t="shared" si="0" ref="F7:F13">D7+E7</f>
        <v>1910</v>
      </c>
      <c r="G7" s="133"/>
      <c r="H7" s="133"/>
      <c r="I7" s="133"/>
      <c r="J7" s="134"/>
      <c r="K7" s="133"/>
      <c r="L7" s="359"/>
      <c r="M7" s="360"/>
      <c r="N7" s="360"/>
      <c r="O7" s="395">
        <v>973</v>
      </c>
      <c r="P7" s="396">
        <f aca="true" t="shared" si="1" ref="P7:P13">O7/22*24</f>
        <v>1061.4545454545455</v>
      </c>
      <c r="Q7" s="397">
        <v>338</v>
      </c>
      <c r="R7" s="398">
        <f aca="true" t="shared" si="2" ref="R7:R13">Q7/19*24</f>
        <v>426.94736842105266</v>
      </c>
      <c r="S7" s="415">
        <f aca="true" t="shared" si="3" ref="S7:S13">P7+R7</f>
        <v>1488.4019138755982</v>
      </c>
    </row>
    <row r="8" spans="1:19" ht="11.25">
      <c r="A8" s="128" t="s">
        <v>783</v>
      </c>
      <c r="B8" s="163" t="s">
        <v>1412</v>
      </c>
      <c r="C8" s="359" t="s">
        <v>782</v>
      </c>
      <c r="D8" s="164">
        <v>120</v>
      </c>
      <c r="E8" s="164">
        <v>40</v>
      </c>
      <c r="F8" s="140">
        <f t="shared" si="0"/>
        <v>160</v>
      </c>
      <c r="G8" s="133"/>
      <c r="H8" s="133"/>
      <c r="I8" s="133"/>
      <c r="J8" s="134"/>
      <c r="K8" s="133"/>
      <c r="L8" s="359"/>
      <c r="M8" s="360"/>
      <c r="N8" s="360"/>
      <c r="O8" s="117">
        <v>68</v>
      </c>
      <c r="P8" s="396">
        <f t="shared" si="1"/>
        <v>74.18181818181819</v>
      </c>
      <c r="Q8" s="397">
        <v>28</v>
      </c>
      <c r="R8" s="398">
        <f t="shared" si="2"/>
        <v>35.368421052631575</v>
      </c>
      <c r="S8" s="415">
        <f t="shared" si="3"/>
        <v>109.55023923444976</v>
      </c>
    </row>
    <row r="9" spans="1:19" ht="11.25">
      <c r="A9" s="128" t="s">
        <v>785</v>
      </c>
      <c r="B9" s="416" t="s">
        <v>1413</v>
      </c>
      <c r="C9" s="359" t="s">
        <v>782</v>
      </c>
      <c r="D9" s="164">
        <v>12</v>
      </c>
      <c r="E9" s="164">
        <v>4</v>
      </c>
      <c r="F9" s="140">
        <f t="shared" si="0"/>
        <v>16</v>
      </c>
      <c r="G9" s="133"/>
      <c r="H9" s="133"/>
      <c r="I9" s="133"/>
      <c r="J9" s="134"/>
      <c r="K9" s="133"/>
      <c r="L9" s="359"/>
      <c r="M9" s="360"/>
      <c r="N9" s="360"/>
      <c r="O9" s="117">
        <v>3</v>
      </c>
      <c r="P9" s="396">
        <f t="shared" si="1"/>
        <v>3.2727272727272725</v>
      </c>
      <c r="Q9" s="397">
        <v>1</v>
      </c>
      <c r="R9" s="398">
        <f t="shared" si="2"/>
        <v>1.263157894736842</v>
      </c>
      <c r="S9" s="415">
        <f t="shared" si="3"/>
        <v>4.535885167464114</v>
      </c>
    </row>
    <row r="10" spans="1:19" ht="22.5">
      <c r="A10" s="128" t="s">
        <v>787</v>
      </c>
      <c r="B10" s="416" t="s">
        <v>1414</v>
      </c>
      <c r="C10" s="359" t="s">
        <v>782</v>
      </c>
      <c r="D10" s="164">
        <v>22</v>
      </c>
      <c r="E10" s="164">
        <v>8</v>
      </c>
      <c r="F10" s="140">
        <f t="shared" si="0"/>
        <v>30</v>
      </c>
      <c r="G10" s="133"/>
      <c r="H10" s="133"/>
      <c r="I10" s="133"/>
      <c r="J10" s="134"/>
      <c r="K10" s="133"/>
      <c r="L10" s="359"/>
      <c r="M10" s="360"/>
      <c r="N10" s="360"/>
      <c r="O10" s="117">
        <v>14</v>
      </c>
      <c r="P10" s="396">
        <f t="shared" si="1"/>
        <v>15.272727272727273</v>
      </c>
      <c r="Q10" s="397"/>
      <c r="R10" s="398">
        <f t="shared" si="2"/>
        <v>0</v>
      </c>
      <c r="S10" s="415">
        <f t="shared" si="3"/>
        <v>15.272727272727273</v>
      </c>
    </row>
    <row r="11" spans="1:19" ht="11.25">
      <c r="A11" s="128" t="s">
        <v>789</v>
      </c>
      <c r="B11" s="138" t="s">
        <v>1415</v>
      </c>
      <c r="C11" s="359" t="s">
        <v>782</v>
      </c>
      <c r="D11" s="164">
        <v>0</v>
      </c>
      <c r="E11" s="164">
        <v>72</v>
      </c>
      <c r="F11" s="140">
        <f t="shared" si="0"/>
        <v>72</v>
      </c>
      <c r="G11" s="133"/>
      <c r="H11" s="139"/>
      <c r="I11" s="133"/>
      <c r="J11" s="134"/>
      <c r="K11" s="133"/>
      <c r="L11" s="359"/>
      <c r="M11" s="360"/>
      <c r="N11" s="360"/>
      <c r="P11" s="396">
        <f t="shared" si="1"/>
        <v>0</v>
      </c>
      <c r="Q11" s="397"/>
      <c r="R11" s="398">
        <f t="shared" si="2"/>
        <v>0</v>
      </c>
      <c r="S11" s="415">
        <f t="shared" si="3"/>
        <v>0</v>
      </c>
    </row>
    <row r="12" spans="1:19" ht="11.25">
      <c r="A12" s="128" t="s">
        <v>791</v>
      </c>
      <c r="B12" s="138" t="s">
        <v>1416</v>
      </c>
      <c r="C12" s="359" t="s">
        <v>782</v>
      </c>
      <c r="D12" s="164">
        <v>0</v>
      </c>
      <c r="E12" s="164">
        <v>6</v>
      </c>
      <c r="F12" s="140">
        <f t="shared" si="0"/>
        <v>6</v>
      </c>
      <c r="G12" s="133"/>
      <c r="H12" s="133"/>
      <c r="I12" s="133"/>
      <c r="J12" s="134"/>
      <c r="K12" s="133"/>
      <c r="L12" s="359"/>
      <c r="M12" s="360"/>
      <c r="N12" s="360"/>
      <c r="P12" s="396">
        <f t="shared" si="1"/>
        <v>0</v>
      </c>
      <c r="Q12" s="397">
        <v>1</v>
      </c>
      <c r="R12" s="398">
        <f t="shared" si="2"/>
        <v>1.263157894736842</v>
      </c>
      <c r="S12" s="415">
        <f t="shared" si="3"/>
        <v>1.263157894736842</v>
      </c>
    </row>
    <row r="13" spans="1:19" ht="22.5">
      <c r="A13" s="128" t="s">
        <v>794</v>
      </c>
      <c r="B13" s="138" t="s">
        <v>1417</v>
      </c>
      <c r="C13" s="359" t="s">
        <v>782</v>
      </c>
      <c r="D13" s="164">
        <v>0</v>
      </c>
      <c r="E13" s="164">
        <v>6</v>
      </c>
      <c r="F13" s="140">
        <f t="shared" si="0"/>
        <v>6</v>
      </c>
      <c r="G13" s="133"/>
      <c r="H13" s="133"/>
      <c r="I13" s="133"/>
      <c r="J13" s="134"/>
      <c r="K13" s="133"/>
      <c r="L13" s="359"/>
      <c r="M13" s="360"/>
      <c r="N13" s="360"/>
      <c r="P13" s="396">
        <f t="shared" si="1"/>
        <v>0</v>
      </c>
      <c r="Q13" s="397">
        <v>0</v>
      </c>
      <c r="R13" s="398">
        <f t="shared" si="2"/>
        <v>0</v>
      </c>
      <c r="S13" s="415">
        <f t="shared" si="3"/>
        <v>0</v>
      </c>
    </row>
    <row r="14" spans="1:16" s="121" customFormat="1" ht="11.25">
      <c r="A14" s="128"/>
      <c r="B14" s="400" t="s">
        <v>1036</v>
      </c>
      <c r="C14" s="368"/>
      <c r="D14" s="401"/>
      <c r="E14" s="401"/>
      <c r="F14" s="401"/>
      <c r="G14" s="369"/>
      <c r="H14" s="369"/>
      <c r="I14" s="369"/>
      <c r="J14" s="369"/>
      <c r="K14" s="369"/>
      <c r="L14" s="369"/>
      <c r="M14" s="369"/>
      <c r="N14" s="369"/>
      <c r="P14" s="396"/>
    </row>
    <row r="15" spans="1:16" s="120" customFormat="1" ht="11.25">
      <c r="A15" s="384"/>
      <c r="B15" s="402"/>
      <c r="C15" s="385"/>
      <c r="D15" s="169"/>
      <c r="E15" s="169"/>
      <c r="F15" s="169"/>
      <c r="G15" s="157"/>
      <c r="H15" s="157"/>
      <c r="I15" s="157"/>
      <c r="J15" s="386"/>
      <c r="K15" s="157"/>
      <c r="L15" s="385"/>
      <c r="M15" s="387"/>
      <c r="N15" s="387"/>
      <c r="P15" s="403"/>
    </row>
    <row r="16" spans="1:16" s="120" customFormat="1" ht="27.75" customHeight="1">
      <c r="A16" s="160" t="s">
        <v>763</v>
      </c>
      <c r="B16" s="160" t="s">
        <v>764</v>
      </c>
      <c r="C16" s="160" t="s">
        <v>1043</v>
      </c>
      <c r="D16" s="355" t="s">
        <v>354</v>
      </c>
      <c r="E16" s="355" t="s">
        <v>355</v>
      </c>
      <c r="F16" s="355" t="s">
        <v>396</v>
      </c>
      <c r="G16" s="161" t="s">
        <v>1153</v>
      </c>
      <c r="H16" s="160" t="s">
        <v>1154</v>
      </c>
      <c r="I16" s="160" t="s">
        <v>773</v>
      </c>
      <c r="J16" s="160" t="s">
        <v>1047</v>
      </c>
      <c r="K16" s="160" t="s">
        <v>775</v>
      </c>
      <c r="L16" s="15" t="s">
        <v>397</v>
      </c>
      <c r="M16" s="719" t="s">
        <v>1254</v>
      </c>
      <c r="N16" s="719"/>
      <c r="P16" s="403"/>
    </row>
    <row r="17" spans="1:16" ht="11.25">
      <c r="A17" s="417">
        <v>8</v>
      </c>
      <c r="B17" s="129" t="s">
        <v>1418</v>
      </c>
      <c r="C17" s="359" t="s">
        <v>1257</v>
      </c>
      <c r="D17" s="404"/>
      <c r="E17" s="404"/>
      <c r="F17" s="404">
        <v>24</v>
      </c>
      <c r="G17" s="133"/>
      <c r="H17" s="133"/>
      <c r="I17" s="133"/>
      <c r="J17" s="134"/>
      <c r="K17" s="133"/>
      <c r="L17" s="359"/>
      <c r="M17" s="710"/>
      <c r="N17" s="710"/>
      <c r="P17" s="406"/>
    </row>
    <row r="18" spans="1:16" ht="11.25">
      <c r="A18" s="417">
        <v>9</v>
      </c>
      <c r="B18" s="129" t="s">
        <v>1418</v>
      </c>
      <c r="C18" s="359" t="s">
        <v>1257</v>
      </c>
      <c r="D18" s="404"/>
      <c r="E18" s="404"/>
      <c r="F18" s="404">
        <v>24</v>
      </c>
      <c r="G18" s="133"/>
      <c r="H18" s="133"/>
      <c r="I18" s="133"/>
      <c r="J18" s="134"/>
      <c r="K18" s="133"/>
      <c r="L18" s="359"/>
      <c r="M18" s="710"/>
      <c r="N18" s="710"/>
      <c r="P18" s="406"/>
    </row>
    <row r="19" spans="1:16" ht="11.25">
      <c r="A19" s="417">
        <v>10</v>
      </c>
      <c r="B19" s="129" t="s">
        <v>1418</v>
      </c>
      <c r="C19" s="359" t="s">
        <v>1257</v>
      </c>
      <c r="D19" s="404"/>
      <c r="E19" s="404"/>
      <c r="F19" s="404">
        <v>24</v>
      </c>
      <c r="G19" s="133"/>
      <c r="H19" s="133"/>
      <c r="I19" s="133"/>
      <c r="J19" s="134"/>
      <c r="K19" s="133"/>
      <c r="L19" s="359"/>
      <c r="M19" s="710"/>
      <c r="N19" s="710"/>
      <c r="P19" s="406"/>
    </row>
    <row r="20" spans="1:16" s="121" customFormat="1" ht="11.25">
      <c r="A20" s="128"/>
      <c r="B20" s="197" t="s">
        <v>1419</v>
      </c>
      <c r="C20" s="368"/>
      <c r="D20" s="409"/>
      <c r="E20" s="409"/>
      <c r="F20" s="409"/>
      <c r="G20" s="369"/>
      <c r="H20" s="369"/>
      <c r="I20" s="369"/>
      <c r="J20" s="369"/>
      <c r="K20" s="369"/>
      <c r="L20" s="369"/>
      <c r="M20" s="706"/>
      <c r="N20" s="706"/>
      <c r="P20" s="396"/>
    </row>
    <row r="21" spans="1:16" s="120" customFormat="1" ht="11.25">
      <c r="A21" s="384"/>
      <c r="B21" s="170"/>
      <c r="C21" s="385"/>
      <c r="D21" s="407"/>
      <c r="E21" s="407"/>
      <c r="F21" s="407"/>
      <c r="G21" s="157"/>
      <c r="H21" s="157"/>
      <c r="I21" s="157"/>
      <c r="J21" s="386"/>
      <c r="K21" s="157"/>
      <c r="L21" s="385"/>
      <c r="M21" s="387"/>
      <c r="N21" s="387"/>
      <c r="P21" s="403"/>
    </row>
    <row r="22" spans="1:14" s="121" customFormat="1" ht="11.25">
      <c r="A22" s="358"/>
      <c r="B22" s="173" t="s">
        <v>401</v>
      </c>
      <c r="C22" s="368"/>
      <c r="D22" s="409"/>
      <c r="E22" s="409"/>
      <c r="F22" s="409"/>
      <c r="G22" s="369"/>
      <c r="H22" s="369"/>
      <c r="I22" s="369"/>
      <c r="J22" s="369"/>
      <c r="K22" s="369"/>
      <c r="L22" s="369"/>
      <c r="M22" s="369"/>
      <c r="N22" s="369"/>
    </row>
    <row r="24" spans="1:2" ht="11.25">
      <c r="A24" s="121" t="s">
        <v>1420</v>
      </c>
      <c r="B24" s="121"/>
    </row>
    <row r="26" spans="1:14" ht="22.5">
      <c r="A26" s="418"/>
      <c r="B26" s="711" t="s">
        <v>1037</v>
      </c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391" t="s">
        <v>1038</v>
      </c>
    </row>
    <row r="27" spans="1:14" ht="11.25">
      <c r="A27" s="419" t="s">
        <v>780</v>
      </c>
      <c r="B27" s="755" t="s">
        <v>1421</v>
      </c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755"/>
      <c r="N27" s="148"/>
    </row>
    <row r="28" spans="1:14" ht="11.25">
      <c r="A28" s="419" t="s">
        <v>783</v>
      </c>
      <c r="B28" s="755" t="s">
        <v>1422</v>
      </c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148"/>
    </row>
    <row r="29" spans="1:14" ht="11.25">
      <c r="A29" s="419" t="s">
        <v>785</v>
      </c>
      <c r="B29" s="755" t="s">
        <v>1423</v>
      </c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148"/>
    </row>
    <row r="30" spans="1:14" ht="11.25">
      <c r="A30" s="419" t="s">
        <v>787</v>
      </c>
      <c r="B30" s="755" t="s">
        <v>1424</v>
      </c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148"/>
    </row>
    <row r="31" spans="1:14" ht="11.25">
      <c r="A31" s="419" t="s">
        <v>789</v>
      </c>
      <c r="B31" s="755" t="s">
        <v>1425</v>
      </c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148"/>
    </row>
    <row r="32" spans="1:14" ht="11.25">
      <c r="A32" s="419" t="s">
        <v>791</v>
      </c>
      <c r="B32" s="755" t="s">
        <v>1426</v>
      </c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148"/>
    </row>
    <row r="33" spans="1:14" ht="11.25">
      <c r="A33" s="419" t="s">
        <v>794</v>
      </c>
      <c r="B33" s="755" t="s">
        <v>430</v>
      </c>
      <c r="C33" s="755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148"/>
    </row>
    <row r="34" spans="1:14" ht="11.25">
      <c r="A34" s="419" t="s">
        <v>796</v>
      </c>
      <c r="B34" s="755" t="s">
        <v>431</v>
      </c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148"/>
    </row>
    <row r="35" spans="1:14" ht="11.25">
      <c r="A35" s="419" t="s">
        <v>798</v>
      </c>
      <c r="B35" s="755" t="s">
        <v>432</v>
      </c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148"/>
    </row>
    <row r="36" spans="1:14" ht="11.25">
      <c r="A36" s="419" t="s">
        <v>800</v>
      </c>
      <c r="B36" s="755" t="s">
        <v>433</v>
      </c>
      <c r="C36" s="755"/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148"/>
    </row>
    <row r="37" spans="1:14" ht="11.25">
      <c r="A37" s="419" t="s">
        <v>802</v>
      </c>
      <c r="B37" s="755" t="s">
        <v>434</v>
      </c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755"/>
      <c r="N37" s="148"/>
    </row>
    <row r="38" spans="1:14" ht="11.25">
      <c r="A38" s="419" t="s">
        <v>804</v>
      </c>
      <c r="B38" s="755" t="s">
        <v>435</v>
      </c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148"/>
    </row>
    <row r="39" spans="1:14" ht="11.25">
      <c r="A39" s="349" t="s">
        <v>806</v>
      </c>
      <c r="B39" s="755" t="s">
        <v>436</v>
      </c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148"/>
    </row>
    <row r="40" spans="1:14" ht="11.25">
      <c r="A40" s="349">
        <v>14</v>
      </c>
      <c r="B40" s="755" t="s">
        <v>437</v>
      </c>
      <c r="C40" s="755"/>
      <c r="D40" s="755"/>
      <c r="E40" s="755"/>
      <c r="F40" s="755"/>
      <c r="G40" s="755"/>
      <c r="H40" s="755"/>
      <c r="I40" s="755"/>
      <c r="J40" s="755"/>
      <c r="K40" s="755"/>
      <c r="L40" s="755"/>
      <c r="M40" s="755"/>
      <c r="N40" s="148"/>
    </row>
    <row r="41" spans="1:14" ht="11.25">
      <c r="A41" s="421" t="s">
        <v>810</v>
      </c>
      <c r="B41" s="755" t="s">
        <v>438</v>
      </c>
      <c r="C41" s="755"/>
      <c r="D41" s="755"/>
      <c r="E41" s="755"/>
      <c r="F41" s="755"/>
      <c r="G41" s="755"/>
      <c r="H41" s="755"/>
      <c r="I41" s="755"/>
      <c r="J41" s="755"/>
      <c r="K41" s="755"/>
      <c r="L41" s="755"/>
      <c r="M41" s="755"/>
      <c r="N41" s="203"/>
    </row>
    <row r="42" spans="1:14" ht="11.25">
      <c r="A42" s="421" t="s">
        <v>812</v>
      </c>
      <c r="B42" s="755" t="s">
        <v>439</v>
      </c>
      <c r="C42" s="755"/>
      <c r="D42" s="755"/>
      <c r="E42" s="755"/>
      <c r="F42" s="755"/>
      <c r="G42" s="755"/>
      <c r="H42" s="755"/>
      <c r="I42" s="755"/>
      <c r="J42" s="755"/>
      <c r="K42" s="755"/>
      <c r="L42" s="755"/>
      <c r="M42" s="755"/>
      <c r="N42" s="203"/>
    </row>
    <row r="43" spans="1:14" ht="11.25">
      <c r="A43" s="421" t="s">
        <v>814</v>
      </c>
      <c r="B43" s="755" t="s">
        <v>1392</v>
      </c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203"/>
    </row>
    <row r="44" spans="1:14" ht="11.25">
      <c r="A44" s="421" t="s">
        <v>816</v>
      </c>
      <c r="B44" s="755" t="s">
        <v>1039</v>
      </c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148"/>
    </row>
    <row r="45" spans="1:14" ht="11.25">
      <c r="A45" s="421" t="s">
        <v>818</v>
      </c>
      <c r="B45" s="755" t="s">
        <v>440</v>
      </c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148"/>
    </row>
    <row r="46" spans="1:14" ht="11.25">
      <c r="A46" s="421" t="s">
        <v>820</v>
      </c>
      <c r="B46" s="755" t="s">
        <v>441</v>
      </c>
      <c r="C46" s="755"/>
      <c r="D46" s="755"/>
      <c r="E46" s="755"/>
      <c r="F46" s="755"/>
      <c r="G46" s="755"/>
      <c r="H46" s="755"/>
      <c r="I46" s="755"/>
      <c r="J46" s="755"/>
      <c r="K46" s="755"/>
      <c r="L46" s="755"/>
      <c r="M46" s="755"/>
      <c r="N46" s="422"/>
    </row>
    <row r="47" spans="1:14" ht="11.25">
      <c r="A47" s="421" t="s">
        <v>822</v>
      </c>
      <c r="B47" s="755" t="s">
        <v>442</v>
      </c>
      <c r="C47" s="755"/>
      <c r="D47" s="755"/>
      <c r="E47" s="755"/>
      <c r="F47" s="755"/>
      <c r="G47" s="755"/>
      <c r="H47" s="755"/>
      <c r="I47" s="755"/>
      <c r="J47" s="755"/>
      <c r="K47" s="755"/>
      <c r="L47" s="755"/>
      <c r="M47" s="755"/>
      <c r="N47" s="420"/>
    </row>
    <row r="53" ht="11.25">
      <c r="N53" s="790" t="s">
        <v>429</v>
      </c>
    </row>
    <row r="54" ht="11.25">
      <c r="N54" s="792" t="s">
        <v>428</v>
      </c>
    </row>
    <row r="108" ht="11.25">
      <c r="T108" s="120"/>
    </row>
    <row r="128" ht="11.25">
      <c r="T128" s="120"/>
    </row>
  </sheetData>
  <mergeCells count="27">
    <mergeCell ref="B45:M45"/>
    <mergeCell ref="B46:M46"/>
    <mergeCell ref="B47:M47"/>
    <mergeCell ref="B41:M41"/>
    <mergeCell ref="B42:M42"/>
    <mergeCell ref="B43:M43"/>
    <mergeCell ref="B44:M44"/>
    <mergeCell ref="B37:M37"/>
    <mergeCell ref="B38:M38"/>
    <mergeCell ref="B39:M39"/>
    <mergeCell ref="B40:M40"/>
    <mergeCell ref="B33:M33"/>
    <mergeCell ref="B34:M34"/>
    <mergeCell ref="B35:M35"/>
    <mergeCell ref="B36:M36"/>
    <mergeCell ref="B29:M29"/>
    <mergeCell ref="B30:M30"/>
    <mergeCell ref="B31:M31"/>
    <mergeCell ref="B32:M32"/>
    <mergeCell ref="M20:N20"/>
    <mergeCell ref="B26:M26"/>
    <mergeCell ref="B27:M27"/>
    <mergeCell ref="B28:M28"/>
    <mergeCell ref="M16:N16"/>
    <mergeCell ref="M17:N17"/>
    <mergeCell ref="M18:N18"/>
    <mergeCell ref="M19:N19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U127"/>
  <sheetViews>
    <sheetView zoomScale="120" zoomScaleNormal="120" workbookViewId="0" topLeftCell="C21">
      <selection activeCell="I34" sqref="I34"/>
    </sheetView>
  </sheetViews>
  <sheetFormatPr defaultColWidth="9.140625" defaultRowHeight="12.75"/>
  <cols>
    <col min="1" max="1" width="4.421875" style="117" customWidth="1"/>
    <col min="2" max="2" width="33.140625" style="117" customWidth="1"/>
    <col min="3" max="3" width="6.140625" style="117" customWidth="1"/>
    <col min="4" max="4" width="9.00390625" style="117" customWidth="1"/>
    <col min="5" max="6" width="0" style="117" hidden="1" customWidth="1"/>
    <col min="7" max="7" width="8.57421875" style="118" customWidth="1"/>
    <col min="8" max="8" width="10.7109375" style="117" customWidth="1"/>
    <col min="9" max="9" width="12.28125" style="117" customWidth="1"/>
    <col min="10" max="10" width="5.00390625" style="117" customWidth="1"/>
    <col min="11" max="11" width="12.7109375" style="117" customWidth="1"/>
    <col min="12" max="12" width="12.140625" style="117" customWidth="1"/>
    <col min="13" max="13" width="12.00390625" style="117" customWidth="1"/>
    <col min="14" max="14" width="12.421875" style="117" customWidth="1"/>
    <col min="15" max="15" width="0" style="351" hidden="1" customWidth="1"/>
    <col min="16" max="16" width="0" style="117" hidden="1" customWidth="1"/>
    <col min="17" max="18" width="13.00390625" style="117" customWidth="1"/>
    <col min="19" max="16384" width="12.57421875" style="117" customWidth="1"/>
  </cols>
  <sheetData>
    <row r="3" ht="11.25">
      <c r="B3" s="785" t="s">
        <v>421</v>
      </c>
    </row>
    <row r="4" ht="11.25">
      <c r="B4" s="785" t="s">
        <v>422</v>
      </c>
    </row>
    <row r="5" spans="1:14" ht="23.25" customHeight="1">
      <c r="A5" s="423" t="s">
        <v>443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</row>
    <row r="6" spans="1:255" s="121" customFormat="1" ht="39" customHeight="1">
      <c r="A6" s="160" t="s">
        <v>763</v>
      </c>
      <c r="B6" s="160" t="s">
        <v>764</v>
      </c>
      <c r="C6" s="160" t="s">
        <v>1043</v>
      </c>
      <c r="D6" s="160" t="s">
        <v>444</v>
      </c>
      <c r="E6" s="160" t="s">
        <v>445</v>
      </c>
      <c r="F6" s="160" t="s">
        <v>770</v>
      </c>
      <c r="G6" s="161" t="s">
        <v>771</v>
      </c>
      <c r="H6" s="160" t="s">
        <v>772</v>
      </c>
      <c r="I6" s="160" t="s">
        <v>773</v>
      </c>
      <c r="J6" s="160" t="s">
        <v>774</v>
      </c>
      <c r="K6" s="160" t="s">
        <v>775</v>
      </c>
      <c r="L6" s="15" t="s">
        <v>776</v>
      </c>
      <c r="M6" s="18" t="s">
        <v>777</v>
      </c>
      <c r="N6" s="18" t="s">
        <v>778</v>
      </c>
      <c r="O6" s="393"/>
      <c r="P6" s="393"/>
      <c r="Q6" s="394"/>
      <c r="R6" s="394"/>
      <c r="IS6" s="117"/>
      <c r="IT6" s="117"/>
      <c r="IU6" s="117"/>
    </row>
    <row r="7" spans="1:18" ht="11.25">
      <c r="A7" s="128" t="s">
        <v>780</v>
      </c>
      <c r="B7" s="163" t="s">
        <v>446</v>
      </c>
      <c r="C7" s="359" t="s">
        <v>782</v>
      </c>
      <c r="D7" s="401">
        <v>20</v>
      </c>
      <c r="E7" s="140"/>
      <c r="F7" s="424"/>
      <c r="G7" s="132"/>
      <c r="H7" s="133"/>
      <c r="I7" s="133"/>
      <c r="J7" s="134"/>
      <c r="K7" s="133"/>
      <c r="L7" s="359"/>
      <c r="M7" s="360"/>
      <c r="N7" s="360"/>
      <c r="O7" s="395">
        <v>63</v>
      </c>
      <c r="P7" s="406">
        <f aca="true" t="shared" si="0" ref="P7:P14">O7/17*24</f>
        <v>88.94117647058823</v>
      </c>
      <c r="Q7" s="397"/>
      <c r="R7" s="398"/>
    </row>
    <row r="8" spans="1:18" ht="11.25">
      <c r="A8" s="128" t="s">
        <v>783</v>
      </c>
      <c r="B8" s="163" t="s">
        <v>447</v>
      </c>
      <c r="C8" s="359" t="s">
        <v>782</v>
      </c>
      <c r="D8" s="401">
        <v>50</v>
      </c>
      <c r="E8" s="140"/>
      <c r="F8" s="424"/>
      <c r="G8" s="132"/>
      <c r="H8" s="133"/>
      <c r="I8" s="133"/>
      <c r="J8" s="134"/>
      <c r="K8" s="133"/>
      <c r="L8" s="359"/>
      <c r="M8" s="360"/>
      <c r="N8" s="360"/>
      <c r="O8" s="351">
        <v>13</v>
      </c>
      <c r="P8" s="406">
        <f t="shared" si="0"/>
        <v>18.352941176470587</v>
      </c>
      <c r="Q8" s="397"/>
      <c r="R8" s="121"/>
    </row>
    <row r="9" spans="1:18" ht="11.25">
      <c r="A9" s="128" t="s">
        <v>785</v>
      </c>
      <c r="B9" s="416" t="s">
        <v>448</v>
      </c>
      <c r="C9" s="359" t="s">
        <v>782</v>
      </c>
      <c r="D9" s="401">
        <v>12</v>
      </c>
      <c r="E9" s="164"/>
      <c r="F9" s="424"/>
      <c r="G9" s="132"/>
      <c r="H9" s="133"/>
      <c r="I9" s="133"/>
      <c r="J9" s="134"/>
      <c r="K9" s="133"/>
      <c r="L9" s="359"/>
      <c r="M9" s="360"/>
      <c r="N9" s="360"/>
      <c r="O9" s="351">
        <v>6</v>
      </c>
      <c r="P9" s="406">
        <f t="shared" si="0"/>
        <v>8.470588235294118</v>
      </c>
      <c r="Q9" s="397"/>
      <c r="R9" s="121"/>
    </row>
    <row r="10" spans="1:18" ht="11.25">
      <c r="A10" s="128" t="s">
        <v>787</v>
      </c>
      <c r="B10" s="416" t="s">
        <v>449</v>
      </c>
      <c r="C10" s="359" t="s">
        <v>782</v>
      </c>
      <c r="D10" s="401">
        <v>8</v>
      </c>
      <c r="E10" s="164"/>
      <c r="F10" s="424"/>
      <c r="G10" s="132"/>
      <c r="H10" s="133"/>
      <c r="I10" s="133"/>
      <c r="J10" s="134"/>
      <c r="K10" s="133"/>
      <c r="L10" s="359"/>
      <c r="M10" s="360"/>
      <c r="N10" s="360"/>
      <c r="O10" s="351">
        <v>3</v>
      </c>
      <c r="P10" s="406">
        <f t="shared" si="0"/>
        <v>4.235294117647059</v>
      </c>
      <c r="Q10" s="397"/>
      <c r="R10" s="121"/>
    </row>
    <row r="11" spans="1:18" ht="11.25">
      <c r="A11" s="128" t="s">
        <v>789</v>
      </c>
      <c r="B11" s="416" t="s">
        <v>450</v>
      </c>
      <c r="C11" s="359" t="s">
        <v>782</v>
      </c>
      <c r="D11" s="401">
        <v>6</v>
      </c>
      <c r="E11" s="164"/>
      <c r="F11" s="424"/>
      <c r="G11" s="132"/>
      <c r="H11" s="133"/>
      <c r="I11" s="133"/>
      <c r="J11" s="134"/>
      <c r="K11" s="133"/>
      <c r="L11" s="359"/>
      <c r="M11" s="360"/>
      <c r="N11" s="360"/>
      <c r="O11" s="351">
        <v>2</v>
      </c>
      <c r="P11" s="406">
        <f t="shared" si="0"/>
        <v>2.8235294117647056</v>
      </c>
      <c r="Q11" s="397"/>
      <c r="R11" s="121"/>
    </row>
    <row r="12" spans="1:18" ht="11.25">
      <c r="A12" s="128" t="s">
        <v>791</v>
      </c>
      <c r="B12" s="163" t="s">
        <v>451</v>
      </c>
      <c r="C12" s="359" t="s">
        <v>782</v>
      </c>
      <c r="D12" s="401">
        <v>2</v>
      </c>
      <c r="E12" s="140"/>
      <c r="F12" s="424"/>
      <c r="G12" s="132"/>
      <c r="H12" s="133"/>
      <c r="I12" s="133"/>
      <c r="J12" s="134"/>
      <c r="K12" s="133"/>
      <c r="L12" s="359"/>
      <c r="M12" s="360"/>
      <c r="N12" s="360"/>
      <c r="O12" s="351">
        <v>25</v>
      </c>
      <c r="P12" s="406">
        <f t="shared" si="0"/>
        <v>35.294117647058826</v>
      </c>
      <c r="Q12" s="397"/>
      <c r="R12" s="121"/>
    </row>
    <row r="13" spans="1:18" ht="11.25">
      <c r="A13" s="128" t="s">
        <v>794</v>
      </c>
      <c r="B13" s="129" t="s">
        <v>452</v>
      </c>
      <c r="C13" s="359" t="s">
        <v>782</v>
      </c>
      <c r="D13" s="401">
        <v>8</v>
      </c>
      <c r="E13" s="164"/>
      <c r="F13" s="424"/>
      <c r="G13" s="132"/>
      <c r="H13" s="133"/>
      <c r="I13" s="133"/>
      <c r="J13" s="134"/>
      <c r="K13" s="133"/>
      <c r="L13" s="359"/>
      <c r="M13" s="360"/>
      <c r="N13" s="360"/>
      <c r="O13" s="351">
        <v>8</v>
      </c>
      <c r="P13" s="406">
        <f t="shared" si="0"/>
        <v>11.294117647058822</v>
      </c>
      <c r="Q13" s="397"/>
      <c r="R13" s="121"/>
    </row>
    <row r="14" spans="1:18" ht="11.25">
      <c r="A14" s="128" t="s">
        <v>796</v>
      </c>
      <c r="B14" s="129" t="s">
        <v>453</v>
      </c>
      <c r="C14" s="425" t="s">
        <v>454</v>
      </c>
      <c r="D14" s="401">
        <v>42</v>
      </c>
      <c r="E14" s="426"/>
      <c r="F14" s="140"/>
      <c r="G14" s="427"/>
      <c r="H14" s="428"/>
      <c r="I14" s="428"/>
      <c r="J14" s="429"/>
      <c r="K14" s="428"/>
      <c r="L14" s="430"/>
      <c r="M14" s="431"/>
      <c r="N14" s="431"/>
      <c r="O14" s="351">
        <v>63</v>
      </c>
      <c r="P14" s="406">
        <f t="shared" si="0"/>
        <v>88.94117647058823</v>
      </c>
      <c r="Q14" s="398"/>
      <c r="R14" s="120"/>
    </row>
    <row r="15" spans="1:16" s="121" customFormat="1" ht="11.25">
      <c r="A15" s="128"/>
      <c r="B15" s="197" t="s">
        <v>1036</v>
      </c>
      <c r="C15" s="432"/>
      <c r="D15" s="433"/>
      <c r="E15" s="433"/>
      <c r="F15" s="433"/>
      <c r="G15" s="434"/>
      <c r="H15" s="435"/>
      <c r="I15" s="435"/>
      <c r="J15" s="435"/>
      <c r="K15" s="435"/>
      <c r="L15" s="435"/>
      <c r="M15" s="435"/>
      <c r="N15" s="435"/>
      <c r="O15" s="357"/>
      <c r="P15" s="396"/>
    </row>
    <row r="16" spans="1:16" s="120" customFormat="1" ht="11.25">
      <c r="A16" s="384"/>
      <c r="B16" s="117"/>
      <c r="C16" s="436"/>
      <c r="D16" s="437"/>
      <c r="E16" s="437"/>
      <c r="F16" s="437"/>
      <c r="G16" s="438"/>
      <c r="H16" s="439"/>
      <c r="I16" s="439"/>
      <c r="J16" s="440"/>
      <c r="K16" s="439"/>
      <c r="L16" s="441"/>
      <c r="M16" s="442"/>
      <c r="N16" s="442"/>
      <c r="O16" s="119"/>
      <c r="P16" s="403"/>
    </row>
    <row r="17" spans="1:15" s="120" customFormat="1" ht="11.25">
      <c r="A17" s="384"/>
      <c r="B17" s="170"/>
      <c r="C17" s="385"/>
      <c r="D17" s="169"/>
      <c r="E17" s="169"/>
      <c r="F17" s="169"/>
      <c r="G17" s="156"/>
      <c r="H17" s="157"/>
      <c r="I17" s="157"/>
      <c r="J17" s="386"/>
      <c r="K17" s="157"/>
      <c r="L17" s="385"/>
      <c r="M17" s="387"/>
      <c r="N17" s="387"/>
      <c r="O17" s="119"/>
    </row>
    <row r="18" spans="1:15" ht="22.5">
      <c r="A18" s="443"/>
      <c r="B18" s="707" t="s">
        <v>1037</v>
      </c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391" t="s">
        <v>1038</v>
      </c>
      <c r="O18" s="117"/>
    </row>
    <row r="19" spans="1:15" ht="11.25">
      <c r="A19" s="419" t="s">
        <v>780</v>
      </c>
      <c r="B19" s="756" t="s">
        <v>455</v>
      </c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444"/>
      <c r="O19" s="117"/>
    </row>
    <row r="20" spans="1:15" ht="11.25">
      <c r="A20" s="419" t="s">
        <v>783</v>
      </c>
      <c r="B20" s="756" t="s">
        <v>456</v>
      </c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444"/>
      <c r="O20" s="117"/>
    </row>
    <row r="21" spans="1:15" ht="11.25">
      <c r="A21" s="419" t="s">
        <v>785</v>
      </c>
      <c r="B21" s="756" t="s">
        <v>457</v>
      </c>
      <c r="C21" s="756"/>
      <c r="D21" s="756"/>
      <c r="E21" s="756"/>
      <c r="F21" s="756"/>
      <c r="G21" s="756"/>
      <c r="H21" s="756"/>
      <c r="I21" s="756"/>
      <c r="J21" s="756"/>
      <c r="K21" s="756"/>
      <c r="L21" s="756"/>
      <c r="M21" s="756"/>
      <c r="N21" s="444"/>
      <c r="O21" s="117"/>
    </row>
    <row r="22" spans="1:15" ht="11.25">
      <c r="A22" s="419" t="s">
        <v>787</v>
      </c>
      <c r="B22" s="756" t="s">
        <v>458</v>
      </c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444"/>
      <c r="O22" s="117"/>
    </row>
    <row r="23" spans="1:15" ht="11.25">
      <c r="A23" s="419" t="s">
        <v>789</v>
      </c>
      <c r="B23" s="756" t="s">
        <v>459</v>
      </c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148"/>
      <c r="O23" s="117"/>
    </row>
    <row r="24" spans="1:15" ht="11.25">
      <c r="A24" s="419" t="s">
        <v>791</v>
      </c>
      <c r="B24" s="756" t="s">
        <v>460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413"/>
      <c r="O24" s="117"/>
    </row>
    <row r="25" spans="1:15" ht="11.25">
      <c r="A25" s="419" t="s">
        <v>794</v>
      </c>
      <c r="B25" s="756" t="s">
        <v>461</v>
      </c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413"/>
      <c r="O25" s="117"/>
    </row>
    <row r="26" spans="1:15" ht="11.25">
      <c r="A26" s="419" t="s">
        <v>796</v>
      </c>
      <c r="B26" s="756" t="s">
        <v>1039</v>
      </c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413"/>
      <c r="O26" s="117"/>
    </row>
    <row r="33" ht="11.25">
      <c r="N33" s="790" t="s">
        <v>429</v>
      </c>
    </row>
    <row r="34" ht="11.25">
      <c r="I34" s="791" t="s">
        <v>427</v>
      </c>
    </row>
    <row r="107" ht="11.25">
      <c r="T107" s="120"/>
    </row>
    <row r="127" ht="11.25">
      <c r="T127" s="120"/>
    </row>
  </sheetData>
  <mergeCells count="9">
    <mergeCell ref="B26:M26"/>
    <mergeCell ref="B22:M22"/>
    <mergeCell ref="B23:M23"/>
    <mergeCell ref="B24:M24"/>
    <mergeCell ref="B25:M25"/>
    <mergeCell ref="B18:M18"/>
    <mergeCell ref="B19:M19"/>
    <mergeCell ref="B20:M20"/>
    <mergeCell ref="B21:M21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7"/>
  <sheetViews>
    <sheetView zoomScale="120" zoomScaleNormal="120" workbookViewId="0" topLeftCell="C17">
      <selection activeCell="K28" sqref="K28"/>
    </sheetView>
  </sheetViews>
  <sheetFormatPr defaultColWidth="9.140625" defaultRowHeight="12.75"/>
  <cols>
    <col min="1" max="1" width="4.421875" style="117" customWidth="1"/>
    <col min="2" max="2" width="32.00390625" style="117" customWidth="1"/>
    <col min="3" max="3" width="6.140625" style="117" customWidth="1"/>
    <col min="4" max="4" width="7.28125" style="117" customWidth="1"/>
    <col min="5" max="6" width="0" style="117" hidden="1" customWidth="1"/>
    <col min="7" max="7" width="9.28125" style="118" customWidth="1"/>
    <col min="8" max="8" width="12.00390625" style="117" customWidth="1"/>
    <col min="9" max="9" width="12.421875" style="117" customWidth="1"/>
    <col min="10" max="10" width="5.00390625" style="117" customWidth="1"/>
    <col min="11" max="11" width="12.00390625" style="117" customWidth="1"/>
    <col min="12" max="12" width="10.28125" style="117" customWidth="1"/>
    <col min="13" max="13" width="10.8515625" style="117" customWidth="1"/>
    <col min="14" max="14" width="13.421875" style="117" customWidth="1"/>
    <col min="15" max="15" width="0" style="351" hidden="1" customWidth="1"/>
    <col min="16" max="19" width="0" style="117" hidden="1" customWidth="1"/>
    <col min="20" max="16384" width="11.57421875" style="117" customWidth="1"/>
  </cols>
  <sheetData>
    <row r="3" ht="11.25">
      <c r="B3" s="785" t="s">
        <v>421</v>
      </c>
    </row>
    <row r="4" ht="11.25">
      <c r="B4" s="785" t="s">
        <v>422</v>
      </c>
    </row>
    <row r="5" spans="1:15" s="120" customFormat="1" ht="25.5" customHeight="1">
      <c r="A5" s="709" t="s">
        <v>462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119"/>
    </row>
    <row r="6" spans="1:17" ht="33" customHeight="1">
      <c r="A6" s="160" t="s">
        <v>763</v>
      </c>
      <c r="B6" s="160" t="s">
        <v>764</v>
      </c>
      <c r="C6" s="160" t="s">
        <v>1043</v>
      </c>
      <c r="D6" s="160" t="s">
        <v>770</v>
      </c>
      <c r="E6" s="160" t="s">
        <v>779</v>
      </c>
      <c r="F6" s="160" t="s">
        <v>1046</v>
      </c>
      <c r="G6" s="161" t="s">
        <v>771</v>
      </c>
      <c r="H6" s="160" t="s">
        <v>772</v>
      </c>
      <c r="I6" s="160" t="s">
        <v>773</v>
      </c>
      <c r="J6" s="160" t="s">
        <v>774</v>
      </c>
      <c r="K6" s="160" t="s">
        <v>775</v>
      </c>
      <c r="L6" s="15" t="s">
        <v>776</v>
      </c>
      <c r="M6" s="18" t="s">
        <v>777</v>
      </c>
      <c r="N6" s="18" t="s">
        <v>778</v>
      </c>
      <c r="O6" s="393" t="s">
        <v>779</v>
      </c>
      <c r="P6" s="393"/>
      <c r="Q6" s="117" t="s">
        <v>769</v>
      </c>
    </row>
    <row r="7" spans="1:19" ht="11.25">
      <c r="A7" s="128" t="s">
        <v>780</v>
      </c>
      <c r="B7" s="163" t="s">
        <v>463</v>
      </c>
      <c r="C7" s="359" t="s">
        <v>782</v>
      </c>
      <c r="D7" s="361">
        <f>E7+F7</f>
        <v>99</v>
      </c>
      <c r="E7" s="164">
        <v>65</v>
      </c>
      <c r="F7" s="140">
        <v>34</v>
      </c>
      <c r="G7" s="132"/>
      <c r="H7" s="133"/>
      <c r="I7" s="133"/>
      <c r="J7" s="134"/>
      <c r="K7" s="133"/>
      <c r="L7" s="359"/>
      <c r="M7" s="360"/>
      <c r="N7" s="360"/>
      <c r="O7" s="395">
        <v>53</v>
      </c>
      <c r="P7" s="406">
        <f>O7/22*24</f>
        <v>57.81818181818182</v>
      </c>
      <c r="Q7" s="117">
        <v>27</v>
      </c>
      <c r="R7" s="117">
        <f>Q7/22*24</f>
        <v>29.454545454545453</v>
      </c>
      <c r="S7" s="117">
        <f>P7+R7</f>
        <v>87.27272727272728</v>
      </c>
    </row>
    <row r="8" spans="1:16" ht="11.25">
      <c r="A8" s="128"/>
      <c r="B8" s="203" t="s">
        <v>1036</v>
      </c>
      <c r="C8" s="368"/>
      <c r="D8" s="368"/>
      <c r="E8" s="203"/>
      <c r="F8" s="203"/>
      <c r="G8" s="198"/>
      <c r="H8" s="369"/>
      <c r="I8" s="369"/>
      <c r="J8" s="369"/>
      <c r="K8" s="369"/>
      <c r="L8" s="401"/>
      <c r="M8" s="757"/>
      <c r="N8" s="757"/>
      <c r="O8" s="357"/>
      <c r="P8" s="121"/>
    </row>
    <row r="9" ht="24" customHeight="1"/>
    <row r="10" spans="1:14" ht="24" customHeight="1">
      <c r="A10" s="160" t="s">
        <v>763</v>
      </c>
      <c r="B10" s="160" t="s">
        <v>764</v>
      </c>
      <c r="C10" s="160" t="s">
        <v>1043</v>
      </c>
      <c r="D10" s="355" t="s">
        <v>464</v>
      </c>
      <c r="E10" s="355" t="s">
        <v>355</v>
      </c>
      <c r="F10" s="355" t="s">
        <v>396</v>
      </c>
      <c r="G10" s="161" t="s">
        <v>1153</v>
      </c>
      <c r="H10" s="160" t="s">
        <v>1154</v>
      </c>
      <c r="I10" s="160" t="s">
        <v>773</v>
      </c>
      <c r="J10" s="160" t="s">
        <v>1047</v>
      </c>
      <c r="K10" s="160" t="s">
        <v>775</v>
      </c>
      <c r="L10" s="15" t="s">
        <v>397</v>
      </c>
      <c r="M10" s="719" t="s">
        <v>1254</v>
      </c>
      <c r="N10" s="719"/>
    </row>
    <row r="11" spans="1:16" ht="22.5">
      <c r="A11" s="128">
        <v>2</v>
      </c>
      <c r="B11" s="197" t="s">
        <v>465</v>
      </c>
      <c r="C11" s="359" t="s">
        <v>1257</v>
      </c>
      <c r="D11" s="405">
        <v>24</v>
      </c>
      <c r="E11" s="404"/>
      <c r="F11" s="445"/>
      <c r="G11" s="133"/>
      <c r="H11" s="133"/>
      <c r="I11" s="133"/>
      <c r="J11" s="134"/>
      <c r="K11" s="133"/>
      <c r="L11" s="359"/>
      <c r="M11" s="710"/>
      <c r="N11" s="710"/>
      <c r="O11" s="117"/>
      <c r="P11" s="406"/>
    </row>
    <row r="13" spans="1:14" ht="11.25">
      <c r="A13" s="192"/>
      <c r="B13" s="192" t="s">
        <v>1036</v>
      </c>
      <c r="C13" s="192"/>
      <c r="D13" s="192"/>
      <c r="E13" s="192"/>
      <c r="F13" s="192"/>
      <c r="G13" s="380"/>
      <c r="H13" s="192"/>
      <c r="I13" s="446"/>
      <c r="J13" s="446"/>
      <c r="K13" s="446"/>
      <c r="L13" s="192"/>
      <c r="M13" s="446"/>
      <c r="N13" s="446"/>
    </row>
    <row r="16" spans="1:16" ht="25.5" customHeight="1">
      <c r="A16" s="443"/>
      <c r="B16" s="707" t="s">
        <v>1037</v>
      </c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447" t="s">
        <v>1038</v>
      </c>
      <c r="O16" s="448"/>
      <c r="P16" s="351"/>
    </row>
    <row r="17" spans="1:16" ht="11.25">
      <c r="A17" s="140">
        <v>1</v>
      </c>
      <c r="B17" s="755" t="s">
        <v>466</v>
      </c>
      <c r="C17" s="755"/>
      <c r="D17" s="755"/>
      <c r="E17" s="755"/>
      <c r="F17" s="755"/>
      <c r="G17" s="755"/>
      <c r="H17" s="755"/>
      <c r="I17" s="755"/>
      <c r="J17" s="755"/>
      <c r="K17" s="755"/>
      <c r="L17" s="755"/>
      <c r="M17" s="755"/>
      <c r="N17" s="420"/>
      <c r="O17" s="175"/>
      <c r="P17" s="351"/>
    </row>
    <row r="18" spans="1:16" ht="11.25">
      <c r="A18" s="140">
        <v>2</v>
      </c>
      <c r="B18" s="758" t="s">
        <v>467</v>
      </c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148"/>
      <c r="O18" s="175"/>
      <c r="P18" s="351"/>
    </row>
    <row r="19" spans="1:16" ht="11.25">
      <c r="A19" s="140">
        <v>3</v>
      </c>
      <c r="B19" s="755" t="s">
        <v>468</v>
      </c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420"/>
      <c r="O19" s="175"/>
      <c r="P19" s="351"/>
    </row>
    <row r="20" spans="1:16" ht="11.25">
      <c r="A20" s="140">
        <v>4</v>
      </c>
      <c r="B20" s="758" t="s">
        <v>469</v>
      </c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148"/>
      <c r="O20" s="175"/>
      <c r="P20" s="351"/>
    </row>
    <row r="21" spans="1:16" ht="11.25">
      <c r="A21" s="140">
        <v>5</v>
      </c>
      <c r="B21" s="755" t="s">
        <v>470</v>
      </c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420"/>
      <c r="O21" s="175"/>
      <c r="P21" s="351"/>
    </row>
    <row r="22" spans="1:16" ht="11.25">
      <c r="A22" s="140">
        <v>6</v>
      </c>
      <c r="B22" s="758" t="s">
        <v>471</v>
      </c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148"/>
      <c r="O22" s="175"/>
      <c r="P22" s="351"/>
    </row>
    <row r="28" spans="11:13" ht="11.25">
      <c r="K28" s="793"/>
      <c r="M28" s="790" t="s">
        <v>429</v>
      </c>
    </row>
    <row r="29" ht="11.25">
      <c r="I29" s="791" t="s">
        <v>427</v>
      </c>
    </row>
    <row r="107" ht="11.25">
      <c r="T107" s="120"/>
    </row>
    <row r="127" ht="11.25">
      <c r="T127" s="120"/>
    </row>
  </sheetData>
  <mergeCells count="11">
    <mergeCell ref="B20:M20"/>
    <mergeCell ref="B21:M21"/>
    <mergeCell ref="B22:M22"/>
    <mergeCell ref="B16:M16"/>
    <mergeCell ref="B17:M17"/>
    <mergeCell ref="B18:M18"/>
    <mergeCell ref="B19:M19"/>
    <mergeCell ref="A5:N5"/>
    <mergeCell ref="M8:N8"/>
    <mergeCell ref="M10:N10"/>
    <mergeCell ref="M11:N11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Komar</cp:lastModifiedBy>
  <cp:lastPrinted>2018-02-01T16:50:52Z</cp:lastPrinted>
  <dcterms:created xsi:type="dcterms:W3CDTF">2018-01-31T10:31:45Z</dcterms:created>
  <dcterms:modified xsi:type="dcterms:W3CDTF">2018-02-01T16:53:06Z</dcterms:modified>
  <cp:category/>
  <cp:version/>
  <cp:contentType/>
  <cp:contentStatus/>
</cp:coreProperties>
</file>