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_xlnm.Print_Area" localSheetId="0">'Pakiet nr 1'!$A$1:$I$13</definedName>
    <definedName name="_xlnm.Print_Area" localSheetId="1">'Pakiet nr 2'!$A$1:$I$9</definedName>
    <definedName name="_xlnm.Print_Area" localSheetId="2">'Pakiet nr 3'!$A$1:$I$22</definedName>
    <definedName name="_xlnm.Print_Area" localSheetId="3">'Pakiet nr 4'!$A$1:$I$16</definedName>
    <definedName name="_xlnm.Print_Area" localSheetId="4">'Pakiet nr 5'!$A$1:$I$12</definedName>
  </definedNames>
  <calcPr fullCalcOnLoad="1"/>
</workbook>
</file>

<file path=xl/sharedStrings.xml><?xml version="1.0" encoding="utf-8"?>
<sst xmlns="http://schemas.openxmlformats.org/spreadsheetml/2006/main" count="149" uniqueCount="71">
  <si>
    <t>Nazwa</t>
  </si>
  <si>
    <t>Ilość</t>
  </si>
  <si>
    <t>J.m.</t>
  </si>
  <si>
    <t>Jednostkowa cena netto</t>
  </si>
  <si>
    <t>Jednostkowa cena brutto</t>
  </si>
  <si>
    <t>Wartość netto</t>
  </si>
  <si>
    <t>Stawka VAT</t>
  </si>
  <si>
    <t>Wartość brutto</t>
  </si>
  <si>
    <t>1.</t>
  </si>
  <si>
    <t>Tlen medyczny ciekły</t>
  </si>
  <si>
    <t>kg</t>
  </si>
  <si>
    <t>2.</t>
  </si>
  <si>
    <t>miesiąc</t>
  </si>
  <si>
    <t>3.</t>
  </si>
  <si>
    <t>4.</t>
  </si>
  <si>
    <t>5.</t>
  </si>
  <si>
    <t>PAKIET NR 1</t>
  </si>
  <si>
    <t>dostawa</t>
  </si>
  <si>
    <t>Razem</t>
  </si>
  <si>
    <t>PAKIET NR 2</t>
  </si>
  <si>
    <r>
      <t>m</t>
    </r>
    <r>
      <rPr>
        <vertAlign val="superscript"/>
        <sz val="12"/>
        <rFont val="Times New Roman"/>
        <family val="1"/>
      </rPr>
      <t>3</t>
    </r>
  </si>
  <si>
    <t>szt.</t>
  </si>
  <si>
    <t>6.</t>
  </si>
  <si>
    <t>7.</t>
  </si>
  <si>
    <t>8.</t>
  </si>
  <si>
    <t xml:space="preserve">Usługa napełnienia </t>
  </si>
  <si>
    <t>9.</t>
  </si>
  <si>
    <t>11.</t>
  </si>
  <si>
    <t>Dzierżawa butli  tlenu  medycznego</t>
  </si>
  <si>
    <t>butlo/dzień</t>
  </si>
  <si>
    <t>12.</t>
  </si>
  <si>
    <t>Butlo/dzień</t>
  </si>
  <si>
    <t>RAZEM</t>
  </si>
  <si>
    <t>PAKIET NR 3</t>
  </si>
  <si>
    <t xml:space="preserve">Powietrze sprężone w butlach o pojemności wodnej 5 litr </t>
  </si>
  <si>
    <t>PAKIET NR 4</t>
  </si>
  <si>
    <t>10.</t>
  </si>
  <si>
    <t>13.</t>
  </si>
  <si>
    <t>Koszt transportu  – butle medyczne</t>
  </si>
  <si>
    <t>Usługa napełnienia butli Zamawiającego</t>
  </si>
  <si>
    <t xml:space="preserve">Koszt transportu – butle </t>
  </si>
  <si>
    <t xml:space="preserve">Dzierżawa butli podtlenku azotu </t>
  </si>
  <si>
    <t xml:space="preserve">Dzierżawa butli z mieszankami </t>
  </si>
  <si>
    <t>PAKIET NR 5</t>
  </si>
  <si>
    <t>Dzierżawa butli</t>
  </si>
  <si>
    <t>op.</t>
  </si>
  <si>
    <t xml:space="preserve">Dzierżawa butli dwutlenku węgla CO2 o pojemności wodnej 40/50 litr  </t>
  </si>
  <si>
    <t xml:space="preserve">Dzierżawa butli dwutlenku węgla CO2 o pojemności wodnej 10 litr  </t>
  </si>
  <si>
    <r>
      <t>Tlen medyczny w butlach o pojemności wodnej 40 litr/6,4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 50l/8,0m3  150bar</t>
    </r>
  </si>
  <si>
    <t xml:space="preserve">Tlen medyczny w butlach o pojemności wodnej 10 litr /1,6m3 p= 150bar </t>
  </si>
  <si>
    <t xml:space="preserve">Tlen medyczny w butlach o pojemności wodnej 5 litr /0,8m3 p= 150bar </t>
  </si>
  <si>
    <t>Koszt transportu tlenu medycznego ciekłego do zbiornika stacjonarnego Zamawiającego</t>
  </si>
  <si>
    <t>Skroplony gaz propan butan w butlach 5 kg Zamawiającego</t>
  </si>
  <si>
    <t>Dzierżawa zbiornika stacjonarnego 22 tony</t>
  </si>
  <si>
    <t>Dzierżawa zbiornika stacjonarnego 3,4 tony</t>
  </si>
  <si>
    <t xml:space="preserve">Dwutlenek węgla medyczny do laparoskopii w butlach  o pojemności wodnej 40/50 litr </t>
  </si>
  <si>
    <t xml:space="preserve">Tlen medyczny w butlach o pojemności wodnej 2 litr /0,43 m3 p=200bar </t>
  </si>
  <si>
    <t>Dwutlenek węgla medyczny do laparoskopii w butlach 10 litr / 7,5 kg</t>
  </si>
  <si>
    <t>Podtlenek azotu medyczny w  butlach o pojemności wodnej 10 litr / 7 kg</t>
  </si>
  <si>
    <t>14.</t>
  </si>
  <si>
    <t>15.</t>
  </si>
  <si>
    <t>sztuka/dobę</t>
  </si>
  <si>
    <t>Dzierżawa butli o pojemności wodnej 10 litr - argonu</t>
  </si>
  <si>
    <t xml:space="preserve">Argon medyczny 5,0 w butlach poj. wod  10 litr </t>
  </si>
  <si>
    <t>Azot ciekły medyczny</t>
  </si>
  <si>
    <t xml:space="preserve">Koszt transportu ciekłego azotu medycznego do zbiorników przenośnych  Zamawiającego </t>
  </si>
  <si>
    <t>Koszt transportu ciekłego azotu medycznego do zbiornika stacjonarnego Zamawiającego</t>
  </si>
  <si>
    <t>Dzierżawa 2 szt. aparatu do podaży tlenku azotu</t>
  </si>
  <si>
    <t>Mieszanka gazowa w butli pojemności wodnej 2 litry o składzie mieszanki: 6 % dwutlenek węgla 4.5, 15 % tlen 4.5, reszta azot 5.0; ciśnienie 150 bar</t>
  </si>
  <si>
    <t>Tlenek azotu 400ppm w butli pojemności wodnej 10 litr o zawartości 1,5 m3</t>
  </si>
  <si>
    <t>Mieszanka gazowa  w butlach o pojemności wodnej 10 litr o składzie mieszanki: 8,5% hel 4.6, 0,25% tlenek węgla 4.7, reszta powietrze syntetyczne; ciśnienie 150 bar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</si>
</sst>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9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1" fillId="0" borderId="12" xfId="0" applyNumberFormat="1" applyFont="1" applyBorder="1" applyAlignment="1">
      <alignment horizontal="right" vertical="center" wrapText="1"/>
    </xf>
    <xf numFmtId="49" fontId="2" fillId="0" borderId="10" xfId="52" applyNumberFormat="1" applyFont="1" applyBorder="1" applyAlignment="1">
      <alignment horizontal="left" wrapText="1"/>
      <protection/>
    </xf>
    <xf numFmtId="0" fontId="2" fillId="0" borderId="10" xfId="52" applyFont="1" applyBorder="1" applyAlignment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E21" sqref="E21"/>
    </sheetView>
  </sheetViews>
  <sheetFormatPr defaultColWidth="9.140625" defaultRowHeight="12.75"/>
  <cols>
    <col min="1" max="1" width="9.140625" style="3" customWidth="1"/>
    <col min="2" max="2" width="35.57421875" style="3" customWidth="1"/>
    <col min="3" max="3" width="9.7109375" style="10" customWidth="1"/>
    <col min="4" max="4" width="11.8515625" style="3" customWidth="1"/>
    <col min="5" max="5" width="12.140625" style="15" customWidth="1"/>
    <col min="6" max="6" width="12.28125" style="15" customWidth="1"/>
    <col min="7" max="7" width="12.57421875" style="15" customWidth="1"/>
    <col min="8" max="8" width="10.7109375" style="15" customWidth="1"/>
    <col min="9" max="9" width="13.00390625" style="15" customWidth="1"/>
  </cols>
  <sheetData>
    <row r="1" ht="18.75">
      <c r="A1" s="2" t="s">
        <v>16</v>
      </c>
    </row>
    <row r="2" spans="1:9" ht="27.75" customHeight="1">
      <c r="A2" s="24"/>
      <c r="B2" s="24" t="s">
        <v>0</v>
      </c>
      <c r="C2" s="25" t="s">
        <v>1</v>
      </c>
      <c r="D2" s="24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</row>
    <row r="3" spans="1:9" ht="24" customHeight="1">
      <c r="A3" s="24"/>
      <c r="B3" s="24"/>
      <c r="C3" s="25"/>
      <c r="D3" s="24"/>
      <c r="E3" s="21"/>
      <c r="F3" s="21"/>
      <c r="G3" s="21"/>
      <c r="H3" s="21"/>
      <c r="I3" s="21"/>
    </row>
    <row r="4" spans="1:9" ht="15.75">
      <c r="A4" s="5" t="s">
        <v>8</v>
      </c>
      <c r="B4" s="6" t="s">
        <v>9</v>
      </c>
      <c r="C4" s="7">
        <f>310000</f>
        <v>310000</v>
      </c>
      <c r="D4" s="4" t="s">
        <v>10</v>
      </c>
      <c r="E4" s="1"/>
      <c r="F4" s="8"/>
      <c r="G4" s="8"/>
      <c r="H4" s="19"/>
      <c r="I4" s="8"/>
    </row>
    <row r="5" spans="1:9" ht="30">
      <c r="A5" s="5" t="s">
        <v>11</v>
      </c>
      <c r="B5" s="6" t="s">
        <v>53</v>
      </c>
      <c r="C5" s="7">
        <v>12</v>
      </c>
      <c r="D5" s="4" t="s">
        <v>12</v>
      </c>
      <c r="E5" s="8"/>
      <c r="F5" s="8"/>
      <c r="G5" s="8"/>
      <c r="H5" s="19"/>
      <c r="I5" s="8"/>
    </row>
    <row r="6" spans="1:9" ht="30">
      <c r="A6" s="5" t="s">
        <v>13</v>
      </c>
      <c r="B6" s="6" t="s">
        <v>54</v>
      </c>
      <c r="C6" s="7">
        <v>12</v>
      </c>
      <c r="D6" s="4" t="s">
        <v>12</v>
      </c>
      <c r="E6" s="8"/>
      <c r="F6" s="8"/>
      <c r="G6" s="8"/>
      <c r="H6" s="19"/>
      <c r="I6" s="8"/>
    </row>
    <row r="7" spans="1:9" ht="45">
      <c r="A7" s="5" t="s">
        <v>14</v>
      </c>
      <c r="B7" s="6" t="s">
        <v>51</v>
      </c>
      <c r="C7" s="7">
        <f>C4</f>
        <v>310000</v>
      </c>
      <c r="D7" s="4" t="s">
        <v>10</v>
      </c>
      <c r="E7" s="1"/>
      <c r="F7" s="8"/>
      <c r="G7" s="8"/>
      <c r="H7" s="19"/>
      <c r="I7" s="8"/>
    </row>
    <row r="8" spans="1:9" ht="15.75">
      <c r="A8" s="23" t="s">
        <v>18</v>
      </c>
      <c r="B8" s="23"/>
      <c r="C8" s="23"/>
      <c r="D8" s="23"/>
      <c r="E8" s="23"/>
      <c r="F8" s="23"/>
      <c r="G8" s="9"/>
      <c r="H8" s="20"/>
      <c r="I8" s="9"/>
    </row>
    <row r="10" ht="18.75">
      <c r="A10" s="2"/>
    </row>
    <row r="13" spans="2:9" ht="12.75">
      <c r="B13" s="22"/>
      <c r="C13" s="22"/>
      <c r="D13" s="22"/>
      <c r="E13" s="22"/>
      <c r="F13" s="22"/>
      <c r="G13" s="11"/>
      <c r="H13" s="11"/>
      <c r="I13" s="11"/>
    </row>
  </sheetData>
  <sheetProtection/>
  <mergeCells count="11">
    <mergeCell ref="E2:E3"/>
    <mergeCell ref="F2:F3"/>
    <mergeCell ref="B13:F13"/>
    <mergeCell ref="G2:G3"/>
    <mergeCell ref="H2:H3"/>
    <mergeCell ref="I2:I3"/>
    <mergeCell ref="A8:F8"/>
    <mergeCell ref="A2:A3"/>
    <mergeCell ref="B2:B3"/>
    <mergeCell ref="C2:C3"/>
    <mergeCell ref="D2:D3"/>
  </mergeCells>
  <printOptions/>
  <pageMargins left="0.75" right="0.75" top="0.64" bottom="0.37" header="0.22" footer="0.16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B25" sqref="B25"/>
    </sheetView>
  </sheetViews>
  <sheetFormatPr defaultColWidth="9.140625" defaultRowHeight="12.75"/>
  <cols>
    <col min="1" max="1" width="9.140625" style="3" customWidth="1"/>
    <col min="2" max="2" width="35.57421875" style="3" customWidth="1"/>
    <col min="3" max="3" width="9.140625" style="10" customWidth="1"/>
    <col min="4" max="4" width="11.8515625" style="3" customWidth="1"/>
    <col min="5" max="6" width="9.140625" style="15" customWidth="1"/>
    <col min="7" max="7" width="11.28125" style="15" bestFit="1" customWidth="1"/>
    <col min="8" max="8" width="9.140625" style="15" customWidth="1"/>
    <col min="9" max="9" width="11.28125" style="15" bestFit="1" customWidth="1"/>
  </cols>
  <sheetData>
    <row r="1" ht="18.75">
      <c r="A1" s="2" t="s">
        <v>19</v>
      </c>
    </row>
    <row r="3" spans="1:9" ht="23.25" customHeight="1">
      <c r="A3" s="24"/>
      <c r="B3" s="24" t="s">
        <v>0</v>
      </c>
      <c r="C3" s="25" t="s">
        <v>1</v>
      </c>
      <c r="D3" s="24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</row>
    <row r="4" spans="1:9" ht="21.75" customHeight="1">
      <c r="A4" s="24"/>
      <c r="B4" s="24"/>
      <c r="C4" s="25"/>
      <c r="D4" s="24"/>
      <c r="E4" s="21"/>
      <c r="F4" s="21"/>
      <c r="G4" s="21"/>
      <c r="H4" s="21"/>
      <c r="I4" s="21"/>
    </row>
    <row r="5" spans="1:9" ht="15.75">
      <c r="A5" s="5" t="s">
        <v>8</v>
      </c>
      <c r="B5" s="6" t="s">
        <v>64</v>
      </c>
      <c r="C5" s="7">
        <f>195000/2</f>
        <v>97500</v>
      </c>
      <c r="D5" s="4" t="s">
        <v>10</v>
      </c>
      <c r="E5" s="8"/>
      <c r="F5" s="8"/>
      <c r="G5" s="8"/>
      <c r="H5" s="19"/>
      <c r="I5" s="8"/>
    </row>
    <row r="6" spans="1:9" ht="45">
      <c r="A6" s="5" t="s">
        <v>11</v>
      </c>
      <c r="B6" s="6" t="s">
        <v>65</v>
      </c>
      <c r="C6" s="7">
        <f>110/2</f>
        <v>55</v>
      </c>
      <c r="D6" s="4" t="s">
        <v>17</v>
      </c>
      <c r="E6" s="8"/>
      <c r="F6" s="8"/>
      <c r="G6" s="8"/>
      <c r="H6" s="19"/>
      <c r="I6" s="8"/>
    </row>
    <row r="7" spans="1:9" ht="45">
      <c r="A7" s="5" t="s">
        <v>13</v>
      </c>
      <c r="B7" s="6" t="s">
        <v>66</v>
      </c>
      <c r="C7" s="7">
        <f>C5</f>
        <v>97500</v>
      </c>
      <c r="D7" s="4" t="s">
        <v>10</v>
      </c>
      <c r="E7" s="1"/>
      <c r="F7" s="8"/>
      <c r="G7" s="8"/>
      <c r="H7" s="19"/>
      <c r="I7" s="8"/>
    </row>
    <row r="8" spans="1:9" ht="15.75">
      <c r="A8" s="23" t="s">
        <v>18</v>
      </c>
      <c r="B8" s="23"/>
      <c r="C8" s="23"/>
      <c r="D8" s="23"/>
      <c r="E8" s="23"/>
      <c r="F8" s="23"/>
      <c r="G8" s="8"/>
      <c r="H8" s="8"/>
      <c r="I8" s="8"/>
    </row>
  </sheetData>
  <sheetProtection/>
  <mergeCells count="10">
    <mergeCell ref="G3:G4"/>
    <mergeCell ref="H3:H4"/>
    <mergeCell ref="I3:I4"/>
    <mergeCell ref="A8:F8"/>
    <mergeCell ref="A3:A4"/>
    <mergeCell ref="B3:B4"/>
    <mergeCell ref="C3:C4"/>
    <mergeCell ref="D3:D4"/>
    <mergeCell ref="E3:E4"/>
    <mergeCell ref="F3:F4"/>
  </mergeCells>
  <printOptions/>
  <pageMargins left="0.75" right="0.75" top="0.64" bottom="0.37" header="0.22" footer="0.16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view="pageLayout" workbookViewId="0" topLeftCell="A1">
      <selection activeCell="D28" sqref="D28"/>
    </sheetView>
  </sheetViews>
  <sheetFormatPr defaultColWidth="9.140625" defaultRowHeight="12.75"/>
  <cols>
    <col min="1" max="1" width="9.140625" style="3" customWidth="1"/>
    <col min="2" max="2" width="35.57421875" style="3" customWidth="1"/>
    <col min="3" max="3" width="9.140625" style="10" customWidth="1"/>
    <col min="4" max="4" width="11.8515625" style="3" customWidth="1"/>
    <col min="5" max="5" width="12.57421875" style="15" customWidth="1"/>
    <col min="6" max="6" width="12.8515625" style="15" customWidth="1"/>
    <col min="7" max="7" width="14.00390625" style="15" customWidth="1"/>
    <col min="8" max="8" width="10.140625" style="15" customWidth="1"/>
    <col min="9" max="9" width="15.28125" style="15" customWidth="1"/>
  </cols>
  <sheetData>
    <row r="2" ht="18.75">
      <c r="A2" s="2" t="s">
        <v>33</v>
      </c>
    </row>
    <row r="4" spans="1:9" ht="21.75" customHeight="1">
      <c r="A4" s="24"/>
      <c r="B4" s="24" t="s">
        <v>0</v>
      </c>
      <c r="C4" s="25" t="s">
        <v>1</v>
      </c>
      <c r="D4" s="24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</row>
    <row r="5" spans="1:9" ht="23.25" customHeight="1">
      <c r="A5" s="24"/>
      <c r="B5" s="24"/>
      <c r="C5" s="25"/>
      <c r="D5" s="24"/>
      <c r="E5" s="21"/>
      <c r="F5" s="21"/>
      <c r="G5" s="21"/>
      <c r="H5" s="21"/>
      <c r="I5" s="21"/>
    </row>
    <row r="6" spans="1:9" ht="33">
      <c r="A6" s="5" t="s">
        <v>8</v>
      </c>
      <c r="B6" s="6" t="s">
        <v>48</v>
      </c>
      <c r="C6" s="7">
        <f>294</f>
        <v>294</v>
      </c>
      <c r="D6" s="4" t="s">
        <v>20</v>
      </c>
      <c r="E6" s="8"/>
      <c r="F6" s="8"/>
      <c r="G6" s="8"/>
      <c r="H6" s="19"/>
      <c r="I6" s="8"/>
    </row>
    <row r="7" spans="1:9" ht="30">
      <c r="A7" s="5" t="s">
        <v>11</v>
      </c>
      <c r="B7" s="6" t="s">
        <v>49</v>
      </c>
      <c r="C7" s="7">
        <f>12</f>
        <v>12</v>
      </c>
      <c r="D7" s="4" t="s">
        <v>21</v>
      </c>
      <c r="E7" s="8"/>
      <c r="F7" s="8"/>
      <c r="G7" s="8"/>
      <c r="H7" s="19"/>
      <c r="I7" s="8"/>
    </row>
    <row r="8" spans="1:9" ht="30">
      <c r="A8" s="5" t="s">
        <v>13</v>
      </c>
      <c r="B8" s="6" t="s">
        <v>50</v>
      </c>
      <c r="C8" s="7">
        <f>158</f>
        <v>158</v>
      </c>
      <c r="D8" s="4" t="s">
        <v>21</v>
      </c>
      <c r="E8" s="8"/>
      <c r="F8" s="8"/>
      <c r="G8" s="8"/>
      <c r="H8" s="19"/>
      <c r="I8" s="8"/>
    </row>
    <row r="9" spans="1:9" ht="30">
      <c r="A9" s="5" t="s">
        <v>14</v>
      </c>
      <c r="B9" s="6" t="s">
        <v>56</v>
      </c>
      <c r="C9" s="7">
        <f>2600</f>
        <v>2600</v>
      </c>
      <c r="D9" s="4" t="s">
        <v>21</v>
      </c>
      <c r="E9" s="8"/>
      <c r="F9" s="8"/>
      <c r="G9" s="8"/>
      <c r="H9" s="19"/>
      <c r="I9" s="8"/>
    </row>
    <row r="10" spans="1:9" ht="30">
      <c r="A10" s="5" t="s">
        <v>15</v>
      </c>
      <c r="B10" s="6" t="s">
        <v>57</v>
      </c>
      <c r="C10" s="7">
        <f>50</f>
        <v>50</v>
      </c>
      <c r="D10" s="4" t="s">
        <v>10</v>
      </c>
      <c r="E10" s="8"/>
      <c r="F10" s="8"/>
      <c r="G10" s="8"/>
      <c r="H10" s="19"/>
      <c r="I10" s="8"/>
    </row>
    <row r="11" spans="1:9" ht="45">
      <c r="A11" s="5" t="s">
        <v>22</v>
      </c>
      <c r="B11" s="6" t="s">
        <v>55</v>
      </c>
      <c r="C11" s="7">
        <f>375</f>
        <v>375</v>
      </c>
      <c r="D11" s="4" t="s">
        <v>10</v>
      </c>
      <c r="E11" s="8"/>
      <c r="F11" s="8"/>
      <c r="G11" s="8"/>
      <c r="H11" s="19"/>
      <c r="I11" s="8"/>
    </row>
    <row r="12" spans="1:9" ht="30">
      <c r="A12" s="5" t="s">
        <v>23</v>
      </c>
      <c r="B12" s="6" t="s">
        <v>58</v>
      </c>
      <c r="C12" s="7">
        <f>4</f>
        <v>4</v>
      </c>
      <c r="D12" s="4" t="s">
        <v>21</v>
      </c>
      <c r="E12" s="8"/>
      <c r="F12" s="8"/>
      <c r="G12" s="8"/>
      <c r="H12" s="19"/>
      <c r="I12" s="8"/>
    </row>
    <row r="13" spans="1:9" ht="30">
      <c r="A13" s="5" t="s">
        <v>24</v>
      </c>
      <c r="B13" s="6" t="s">
        <v>63</v>
      </c>
      <c r="C13" s="7">
        <f>9</f>
        <v>9</v>
      </c>
      <c r="D13" s="4" t="s">
        <v>21</v>
      </c>
      <c r="E13" s="8"/>
      <c r="F13" s="8"/>
      <c r="G13" s="8"/>
      <c r="H13" s="19"/>
      <c r="I13" s="8"/>
    </row>
    <row r="14" spans="1:9" ht="15.75">
      <c r="A14" s="5" t="s">
        <v>26</v>
      </c>
      <c r="B14" s="6" t="s">
        <v>25</v>
      </c>
      <c r="C14" s="7">
        <f>60</f>
        <v>60</v>
      </c>
      <c r="D14" s="4" t="s">
        <v>21</v>
      </c>
      <c r="E14" s="8"/>
      <c r="F14" s="8"/>
      <c r="G14" s="8"/>
      <c r="H14" s="19"/>
      <c r="I14" s="8"/>
    </row>
    <row r="15" spans="1:9" ht="15.75">
      <c r="A15" s="5" t="s">
        <v>36</v>
      </c>
      <c r="B15" s="6" t="s">
        <v>28</v>
      </c>
      <c r="C15" s="7">
        <f>50000</f>
        <v>50000</v>
      </c>
      <c r="D15" s="4" t="s">
        <v>29</v>
      </c>
      <c r="E15" s="8"/>
      <c r="F15" s="8"/>
      <c r="G15" s="8"/>
      <c r="H15" s="19"/>
      <c r="I15" s="8"/>
    </row>
    <row r="16" spans="1:9" ht="30">
      <c r="A16" s="5" t="s">
        <v>27</v>
      </c>
      <c r="B16" s="6" t="s">
        <v>47</v>
      </c>
      <c r="C16" s="7">
        <f>1833</f>
        <v>1833</v>
      </c>
      <c r="D16" s="4" t="s">
        <v>29</v>
      </c>
      <c r="E16" s="8"/>
      <c r="F16" s="8"/>
      <c r="G16" s="8"/>
      <c r="H16" s="19"/>
      <c r="I16" s="8"/>
    </row>
    <row r="17" spans="1:9" ht="30">
      <c r="A17" s="5" t="s">
        <v>30</v>
      </c>
      <c r="B17" s="6" t="s">
        <v>46</v>
      </c>
      <c r="C17" s="7">
        <f>6580</f>
        <v>6580</v>
      </c>
      <c r="D17" s="4" t="s">
        <v>31</v>
      </c>
      <c r="E17" s="8"/>
      <c r="F17" s="8"/>
      <c r="G17" s="8"/>
      <c r="H17" s="19"/>
      <c r="I17" s="8"/>
    </row>
    <row r="18" spans="1:9" ht="15.75">
      <c r="A18" s="5" t="s">
        <v>37</v>
      </c>
      <c r="B18" s="6" t="s">
        <v>41</v>
      </c>
      <c r="C18" s="7">
        <f>1820</f>
        <v>1820</v>
      </c>
      <c r="D18" s="4" t="s">
        <v>29</v>
      </c>
      <c r="E18" s="8"/>
      <c r="F18" s="8"/>
      <c r="G18" s="8"/>
      <c r="H18" s="19"/>
      <c r="I18" s="8"/>
    </row>
    <row r="19" spans="1:9" ht="30">
      <c r="A19" s="5" t="s">
        <v>59</v>
      </c>
      <c r="B19" s="6" t="s">
        <v>62</v>
      </c>
      <c r="C19" s="7">
        <f>490</f>
        <v>490</v>
      </c>
      <c r="D19" s="4" t="s">
        <v>31</v>
      </c>
      <c r="E19" s="8"/>
      <c r="F19" s="8"/>
      <c r="G19" s="8"/>
      <c r="H19" s="19"/>
      <c r="I19" s="8"/>
    </row>
    <row r="20" spans="1:9" ht="15.75">
      <c r="A20" s="5" t="s">
        <v>60</v>
      </c>
      <c r="B20" s="6" t="s">
        <v>38</v>
      </c>
      <c r="C20" s="7">
        <f>3622</f>
        <v>3622</v>
      </c>
      <c r="D20" s="4" t="s">
        <v>21</v>
      </c>
      <c r="E20" s="8"/>
      <c r="F20" s="8"/>
      <c r="G20" s="8"/>
      <c r="H20" s="19"/>
      <c r="I20" s="8"/>
    </row>
    <row r="21" spans="1:9" ht="15.75">
      <c r="A21" s="23" t="s">
        <v>32</v>
      </c>
      <c r="B21" s="23"/>
      <c r="C21" s="23"/>
      <c r="D21" s="23"/>
      <c r="E21" s="23"/>
      <c r="F21" s="23"/>
      <c r="G21" s="8"/>
      <c r="H21" s="19"/>
      <c r="I21" s="8"/>
    </row>
  </sheetData>
  <sheetProtection/>
  <mergeCells count="10">
    <mergeCell ref="H4:H5"/>
    <mergeCell ref="I4:I5"/>
    <mergeCell ref="A21:F21"/>
    <mergeCell ref="G4:G5"/>
    <mergeCell ref="A4:A5"/>
    <mergeCell ref="B4:B5"/>
    <mergeCell ref="C4:C5"/>
    <mergeCell ref="D4:D5"/>
    <mergeCell ref="E4:E5"/>
    <mergeCell ref="F4:F5"/>
  </mergeCells>
  <printOptions/>
  <pageMargins left="0.75" right="0.75" top="0.64" bottom="0.37" header="0.22" footer="0.16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view="pageLayout" workbookViewId="0" topLeftCell="A1">
      <selection activeCell="H19" sqref="H19"/>
    </sheetView>
  </sheetViews>
  <sheetFormatPr defaultColWidth="9.140625" defaultRowHeight="12.75"/>
  <cols>
    <col min="1" max="1" width="9.140625" style="3" customWidth="1"/>
    <col min="2" max="2" width="35.57421875" style="3" customWidth="1"/>
    <col min="3" max="3" width="9.140625" style="10" customWidth="1"/>
    <col min="4" max="4" width="11.8515625" style="3" customWidth="1"/>
    <col min="5" max="6" width="9.140625" style="15" customWidth="1"/>
    <col min="7" max="7" width="11.28125" style="15" bestFit="1" customWidth="1"/>
    <col min="8" max="8" width="9.140625" style="15" customWidth="1"/>
    <col min="9" max="9" width="11.28125" style="15" bestFit="1" customWidth="1"/>
  </cols>
  <sheetData>
    <row r="3" ht="18.75">
      <c r="A3" s="2" t="s">
        <v>35</v>
      </c>
    </row>
    <row r="5" spans="1:9" ht="21.75" customHeight="1">
      <c r="A5" s="24"/>
      <c r="B5" s="24" t="s">
        <v>0</v>
      </c>
      <c r="C5" s="25" t="s">
        <v>1</v>
      </c>
      <c r="D5" s="24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</row>
    <row r="6" spans="1:9" ht="26.25" customHeight="1">
      <c r="A6" s="24"/>
      <c r="B6" s="24"/>
      <c r="C6" s="25"/>
      <c r="D6" s="24"/>
      <c r="E6" s="21"/>
      <c r="F6" s="21"/>
      <c r="G6" s="21"/>
      <c r="H6" s="21"/>
      <c r="I6" s="21"/>
    </row>
    <row r="7" spans="1:9" ht="30">
      <c r="A7" s="5" t="s">
        <v>8</v>
      </c>
      <c r="B7" s="6" t="s">
        <v>34</v>
      </c>
      <c r="C7" s="7">
        <f>220/2</f>
        <v>110</v>
      </c>
      <c r="D7" s="4" t="s">
        <v>21</v>
      </c>
      <c r="E7" s="8"/>
      <c r="F7" s="8"/>
      <c r="G7" s="8"/>
      <c r="H7" s="19"/>
      <c r="I7" s="8"/>
    </row>
    <row r="8" spans="1:9" ht="75" customHeight="1">
      <c r="A8" s="5" t="s">
        <v>11</v>
      </c>
      <c r="B8" s="6" t="s">
        <v>70</v>
      </c>
      <c r="C8" s="7">
        <v>1</v>
      </c>
      <c r="D8" s="4" t="s">
        <v>21</v>
      </c>
      <c r="E8" s="8"/>
      <c r="F8" s="8"/>
      <c r="G8" s="8"/>
      <c r="H8" s="19"/>
      <c r="I8" s="8"/>
    </row>
    <row r="9" spans="1:9" ht="60">
      <c r="A9" s="5" t="s">
        <v>13</v>
      </c>
      <c r="B9" s="6" t="s">
        <v>68</v>
      </c>
      <c r="C9" s="7">
        <v>1</v>
      </c>
      <c r="D9" s="4" t="s">
        <v>21</v>
      </c>
      <c r="E9" s="8"/>
      <c r="F9" s="8"/>
      <c r="G9" s="8"/>
      <c r="H9" s="19"/>
      <c r="I9" s="8"/>
    </row>
    <row r="10" spans="1:9" ht="30">
      <c r="A10" s="5" t="s">
        <v>14</v>
      </c>
      <c r="B10" s="6" t="s">
        <v>52</v>
      </c>
      <c r="C10" s="7">
        <v>12</v>
      </c>
      <c r="D10" s="4" t="s">
        <v>21</v>
      </c>
      <c r="E10" s="8"/>
      <c r="F10" s="8"/>
      <c r="G10" s="8"/>
      <c r="H10" s="19"/>
      <c r="I10" s="8"/>
    </row>
    <row r="11" spans="1:9" ht="15.75">
      <c r="A11" s="5" t="s">
        <v>15</v>
      </c>
      <c r="B11" s="6" t="s">
        <v>39</v>
      </c>
      <c r="C11" s="7">
        <f>83</f>
        <v>83</v>
      </c>
      <c r="D11" s="4" t="s">
        <v>21</v>
      </c>
      <c r="E11" s="8"/>
      <c r="F11" s="8"/>
      <c r="G11" s="8"/>
      <c r="H11" s="19"/>
      <c r="I11" s="8"/>
    </row>
    <row r="12" spans="1:9" ht="15.75">
      <c r="A12" s="5" t="s">
        <v>22</v>
      </c>
      <c r="B12" s="6" t="s">
        <v>42</v>
      </c>
      <c r="C12" s="7">
        <f>4380</f>
        <v>4380</v>
      </c>
      <c r="D12" s="4" t="s">
        <v>31</v>
      </c>
      <c r="E12" s="8"/>
      <c r="F12" s="8"/>
      <c r="G12" s="8"/>
      <c r="H12" s="19"/>
      <c r="I12" s="8"/>
    </row>
    <row r="13" spans="1:9" ht="15.75">
      <c r="A13" s="5" t="s">
        <v>23</v>
      </c>
      <c r="B13" s="6" t="s">
        <v>40</v>
      </c>
      <c r="C13" s="7">
        <v>125</v>
      </c>
      <c r="D13" s="4" t="s">
        <v>21</v>
      </c>
      <c r="E13" s="8"/>
      <c r="F13" s="8"/>
      <c r="G13" s="8"/>
      <c r="H13" s="19"/>
      <c r="I13" s="8"/>
    </row>
    <row r="14" spans="1:9" ht="15.75">
      <c r="A14" s="23" t="s">
        <v>18</v>
      </c>
      <c r="B14" s="23"/>
      <c r="C14" s="23"/>
      <c r="D14" s="23"/>
      <c r="E14" s="23"/>
      <c r="F14" s="23"/>
      <c r="G14" s="8"/>
      <c r="H14" s="8"/>
      <c r="I14" s="8"/>
    </row>
  </sheetData>
  <sheetProtection/>
  <mergeCells count="10">
    <mergeCell ref="G5:G6"/>
    <mergeCell ref="H5:H6"/>
    <mergeCell ref="I5:I6"/>
    <mergeCell ref="A14:F14"/>
    <mergeCell ref="A5:A6"/>
    <mergeCell ref="B5:B6"/>
    <mergeCell ref="C5:C6"/>
    <mergeCell ref="D5:D6"/>
    <mergeCell ref="E5:E6"/>
    <mergeCell ref="F5:F6"/>
  </mergeCells>
  <printOptions/>
  <pageMargins left="0.75" right="0.75" top="0.64" bottom="0.37" header="0.22" footer="0.16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tabSelected="1" view="pageLayout" workbookViewId="0" topLeftCell="A1">
      <selection activeCell="I20" sqref="I20"/>
    </sheetView>
  </sheetViews>
  <sheetFormatPr defaultColWidth="9.140625" defaultRowHeight="12.75"/>
  <cols>
    <col min="1" max="1" width="9.140625" style="3" customWidth="1"/>
    <col min="2" max="2" width="35.57421875" style="3" customWidth="1"/>
    <col min="3" max="3" width="9.140625" style="10" customWidth="1"/>
    <col min="4" max="4" width="11.8515625" style="3" customWidth="1"/>
    <col min="5" max="6" width="9.140625" style="15" customWidth="1"/>
    <col min="7" max="7" width="11.28125" style="15" bestFit="1" customWidth="1"/>
    <col min="8" max="8" width="9.140625" style="15" customWidth="1"/>
    <col min="9" max="9" width="11.28125" style="15" bestFit="1" customWidth="1"/>
  </cols>
  <sheetData>
    <row r="2" ht="18.75">
      <c r="A2" s="2" t="s">
        <v>43</v>
      </c>
    </row>
    <row r="4" spans="1:9" ht="12.75">
      <c r="A4" s="24"/>
      <c r="B4" s="24" t="s">
        <v>0</v>
      </c>
      <c r="C4" s="25" t="s">
        <v>1</v>
      </c>
      <c r="D4" s="24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</row>
    <row r="5" spans="1:9" ht="42" customHeight="1">
      <c r="A5" s="24"/>
      <c r="B5" s="27"/>
      <c r="C5" s="26"/>
      <c r="D5" s="27"/>
      <c r="E5" s="21"/>
      <c r="F5" s="21"/>
      <c r="G5" s="21"/>
      <c r="H5" s="21"/>
      <c r="I5" s="21"/>
    </row>
    <row r="6" spans="1:9" ht="45">
      <c r="A6" s="12" t="s">
        <v>8</v>
      </c>
      <c r="B6" s="6" t="s">
        <v>69</v>
      </c>
      <c r="C6" s="7">
        <f>10</f>
        <v>10</v>
      </c>
      <c r="D6" s="4" t="s">
        <v>45</v>
      </c>
      <c r="E6" s="16"/>
      <c r="F6" s="8"/>
      <c r="G6" s="8"/>
      <c r="H6" s="19"/>
      <c r="I6" s="8"/>
    </row>
    <row r="7" spans="1:9" ht="15.75">
      <c r="A7" s="12" t="s">
        <v>11</v>
      </c>
      <c r="B7" s="14" t="s">
        <v>44</v>
      </c>
      <c r="C7" s="7">
        <f>10*365</f>
        <v>3650</v>
      </c>
      <c r="D7" s="4" t="s">
        <v>31</v>
      </c>
      <c r="E7" s="16"/>
      <c r="F7" s="8"/>
      <c r="G7" s="8"/>
      <c r="H7" s="19"/>
      <c r="I7" s="8"/>
    </row>
    <row r="8" spans="1:9" ht="15.75">
      <c r="A8" s="12" t="s">
        <v>13</v>
      </c>
      <c r="B8" s="6" t="s">
        <v>38</v>
      </c>
      <c r="C8" s="7">
        <f>10</f>
        <v>10</v>
      </c>
      <c r="D8" s="4" t="s">
        <v>21</v>
      </c>
      <c r="E8" s="13"/>
      <c r="F8" s="8"/>
      <c r="G8" s="8"/>
      <c r="H8" s="19"/>
      <c r="I8" s="8"/>
    </row>
    <row r="9" spans="1:9" ht="30">
      <c r="A9" s="12" t="s">
        <v>14</v>
      </c>
      <c r="B9" s="17" t="s">
        <v>67</v>
      </c>
      <c r="C9" s="7">
        <f>730+2</f>
        <v>732</v>
      </c>
      <c r="D9" s="18" t="s">
        <v>61</v>
      </c>
      <c r="E9" s="13"/>
      <c r="F9" s="8"/>
      <c r="G9" s="8"/>
      <c r="H9" s="19"/>
      <c r="I9" s="8"/>
    </row>
    <row r="10" spans="1:9" ht="15.75">
      <c r="A10" s="23" t="s">
        <v>18</v>
      </c>
      <c r="B10" s="28"/>
      <c r="C10" s="28"/>
      <c r="D10" s="28"/>
      <c r="E10" s="23"/>
      <c r="F10" s="23"/>
      <c r="G10" s="8"/>
      <c r="H10" s="8"/>
      <c r="I10" s="8"/>
    </row>
    <row r="12" spans="2:9" ht="12.75">
      <c r="B12" s="22"/>
      <c r="C12" s="22"/>
      <c r="D12" s="22"/>
      <c r="E12" s="22"/>
      <c r="F12" s="22"/>
      <c r="G12" s="11"/>
      <c r="H12" s="11"/>
      <c r="I12" s="11"/>
    </row>
  </sheetData>
  <sheetProtection/>
  <mergeCells count="11">
    <mergeCell ref="H4:H5"/>
    <mergeCell ref="B12:F12"/>
    <mergeCell ref="A4:A5"/>
    <mergeCell ref="C4:C5"/>
    <mergeCell ref="B4:B5"/>
    <mergeCell ref="D4:D5"/>
    <mergeCell ref="I4:I5"/>
    <mergeCell ref="A10:F10"/>
    <mergeCell ref="E4:E5"/>
    <mergeCell ref="F4:F5"/>
    <mergeCell ref="G4:G5"/>
  </mergeCells>
  <printOptions/>
  <pageMargins left="0.75" right="0.75" top="0.64" bottom="0.37" header="0.22" footer="0.16"/>
  <pageSetup horizontalDpi="600" verticalDpi="600" orientation="landscape" paperSize="9" r:id="rId1"/>
  <headerFooter alignWithMargins="0">
    <oddFooter>&amp;R&amp;P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Piotr Łuczejko</cp:lastModifiedBy>
  <cp:lastPrinted>2017-05-15T07:40:44Z</cp:lastPrinted>
  <dcterms:created xsi:type="dcterms:W3CDTF">2014-04-14T09:28:49Z</dcterms:created>
  <dcterms:modified xsi:type="dcterms:W3CDTF">2017-05-23T12:39:37Z</dcterms:modified>
  <cp:category/>
  <cp:version/>
  <cp:contentType/>
  <cp:contentStatus/>
</cp:coreProperties>
</file>