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1.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195" windowHeight="7455" tabRatio="963" firstSheet="15" activeTab="50"/>
  </bookViews>
  <sheets>
    <sheet name="RAZEM"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Arkusz1" sheetId="53" r:id="rId53"/>
    <sheet name="Arkusz3" sheetId="54" r:id="rId54"/>
  </sheets>
  <definedNames>
    <definedName name="_xlnm.Print_Area" localSheetId="1">'1'!$A$1:$K$19</definedName>
    <definedName name="_xlnm.Print_Area" localSheetId="10">'10'!$A$1:$K$12</definedName>
    <definedName name="_xlnm.Print_Area" localSheetId="12">'12'!$A$1:$J$20</definedName>
    <definedName name="_xlnm.Print_Area" localSheetId="13">'13'!$A$1:$I$11</definedName>
    <definedName name="_xlnm.Print_Area" localSheetId="14">'14'!$A$1:$J$17</definedName>
    <definedName name="_xlnm.Print_Area" localSheetId="15">'15'!$A$1:$I$12</definedName>
    <definedName name="_xlnm.Print_Area" localSheetId="16">'16'!$A$1:$I$9</definedName>
    <definedName name="_xlnm.Print_Area" localSheetId="17">'17'!$A$1:$J$10</definedName>
    <definedName name="_xlnm.Print_Area" localSheetId="18">'18'!$A$1:$K$17</definedName>
    <definedName name="_xlnm.Print_Area" localSheetId="19">'19'!$A$1:$J$5</definedName>
    <definedName name="_xlnm.Print_Area" localSheetId="2">'2'!$A$1:$K$17</definedName>
    <definedName name="_xlnm.Print_Area" localSheetId="20">'20'!$A$1:$J$9</definedName>
    <definedName name="_xlnm.Print_Area" localSheetId="21">'21'!$A$1:$J$9</definedName>
    <definedName name="_xlnm.Print_Area" localSheetId="22">'22'!$A$1:$J$11</definedName>
    <definedName name="_xlnm.Print_Area" localSheetId="23">'23'!$A$1:$I$12</definedName>
    <definedName name="_xlnm.Print_Area" localSheetId="24">'24'!$A$1:$J$11</definedName>
    <definedName name="_xlnm.Print_Area" localSheetId="26">'26'!$A$1:$J$14</definedName>
    <definedName name="_xlnm.Print_Area" localSheetId="27">'27'!$A$1:$J$9</definedName>
    <definedName name="_xlnm.Print_Area" localSheetId="28">'28'!$A$1:$J$11</definedName>
    <definedName name="_xlnm.Print_Area" localSheetId="29">'29'!$A$1:$I$6</definedName>
    <definedName name="_xlnm.Print_Area" localSheetId="3">'3'!$A$1:$K$16</definedName>
    <definedName name="_xlnm.Print_Area" localSheetId="30">'30'!$A$1:$I$5</definedName>
    <definedName name="_xlnm.Print_Area" localSheetId="31">'31'!$A$1:$J$8</definedName>
    <definedName name="_xlnm.Print_Area" localSheetId="32">'32'!$A$1:$J$11</definedName>
    <definedName name="_xlnm.Print_Area" localSheetId="34">'34'!$A$1:$J$9</definedName>
    <definedName name="_xlnm.Print_Area" localSheetId="35">'35'!$A$1:$J$9</definedName>
    <definedName name="_xlnm.Print_Area" localSheetId="36">'36'!$A$1:$J$4</definedName>
    <definedName name="_xlnm.Print_Area" localSheetId="37">'37'!$A$1:$J$4</definedName>
    <definedName name="_xlnm.Print_Area" localSheetId="38">'38'!$A$1:$J$7</definedName>
    <definedName name="_xlnm.Print_Area" localSheetId="39">'39'!$A$1:$J$4</definedName>
    <definedName name="_xlnm.Print_Area" localSheetId="4">'4'!$A$1:$K$16</definedName>
    <definedName name="_xlnm.Print_Area" localSheetId="40">'40'!$A$1:$J$4</definedName>
    <definedName name="_xlnm.Print_Area" localSheetId="42">'42'!$A$1:$J$21</definedName>
    <definedName name="_xlnm.Print_Area" localSheetId="43">'43'!$A$1:$J$15</definedName>
    <definedName name="_xlnm.Print_Area" localSheetId="49">'49'!$A$1:$I$20</definedName>
    <definedName name="_xlnm.Print_Area" localSheetId="5">'5'!$A$1:$J$15</definedName>
    <definedName name="_xlnm.Print_Area" localSheetId="6">'6'!$A$1:$K$14</definedName>
    <definedName name="_xlnm.Print_Area" localSheetId="7">'7'!$A$1:$J$9</definedName>
    <definedName name="_xlnm.Print_Area" localSheetId="8">'8'!$A$1:$J$13</definedName>
    <definedName name="_xlnm.Print_Area" localSheetId="9">'9'!$A$1:$K$15</definedName>
    <definedName name="_xlnm.Print_Area" localSheetId="0">'RAZEM'!$B$1:$N$83</definedName>
    <definedName name="_xlnm.Print_Titles" localSheetId="0">'RAZEM'!$1:$3</definedName>
  </definedNames>
  <calcPr fullCalcOnLoad="1"/>
</workbook>
</file>

<file path=xl/sharedStrings.xml><?xml version="1.0" encoding="utf-8"?>
<sst xmlns="http://schemas.openxmlformats.org/spreadsheetml/2006/main" count="1391" uniqueCount="381">
  <si>
    <t>Stelaż 4-komorowy na odpady medyczne</t>
  </si>
  <si>
    <t>Higma</t>
  </si>
  <si>
    <t>Kruse</t>
  </si>
  <si>
    <t>Kruse przed rabatem 28proc</t>
  </si>
  <si>
    <t>Średnia cena netto</t>
  </si>
  <si>
    <t>BATERIE, AKUMULATORKI, ŁADOWARKI</t>
  </si>
  <si>
    <t>PADY</t>
  </si>
  <si>
    <t xml:space="preserve">Osoba odpowiedzialna za opis przedmiotu zamówienia: </t>
  </si>
  <si>
    <t>PAKIET NR 31</t>
  </si>
  <si>
    <t>PLOMBA DO ZAMKA KONTENEROWEGO</t>
  </si>
  <si>
    <t>PAKIET NR 32</t>
  </si>
  <si>
    <t>PAKIET NR 33</t>
  </si>
  <si>
    <t>PLOMBY OŁOWIANE I DRUTY DO PLOMB</t>
  </si>
  <si>
    <t>LODÓWKI</t>
  </si>
  <si>
    <t>PAKIET NR 34</t>
  </si>
  <si>
    <t>PAKIET NR 35</t>
  </si>
  <si>
    <t>PAKIET NR 36</t>
  </si>
  <si>
    <t>POJEMNIKI PLASTIKOWE Z POKRYWĄ</t>
  </si>
  <si>
    <t>POJEMNIKI PLASTIKOWE DO PRZECHOWYWANIA ŻYWNOŚCI</t>
  </si>
  <si>
    <t>PAKIET NR 37</t>
  </si>
  <si>
    <t>GUMY ZBIERAJĄCE DO MASZYN CZYSZCZĄCYCH TASKI</t>
  </si>
  <si>
    <t>PAKIET NR 38</t>
  </si>
  <si>
    <t>PAKIET NR 39</t>
  </si>
  <si>
    <t>GUMY ZBIERAJĄCE DO MASZYN CZYSZCZĄCYCH HAKOMATIC</t>
  </si>
  <si>
    <t>TABLICE OSTRZEGAWCZE</t>
  </si>
  <si>
    <t>PAKIET NR 40</t>
  </si>
  <si>
    <t>PAKIET NR 41</t>
  </si>
  <si>
    <t>STOPERY DO USZU</t>
  </si>
  <si>
    <t>PAKIET NR 42</t>
  </si>
  <si>
    <t>ZAMKI DO SZAFEK SOCJALNYCH</t>
  </si>
  <si>
    <t>PAKIET NR 43</t>
  </si>
  <si>
    <t>PAKIET NR 44</t>
  </si>
  <si>
    <t>PAKIET NR 45</t>
  </si>
  <si>
    <t>RĘKAWICE ROBOCZE</t>
  </si>
  <si>
    <t>Cena brutto</t>
  </si>
  <si>
    <t>OKULARY OCHRONNE</t>
  </si>
  <si>
    <t>DOSTAWA SPRZĘTU GOSPODARCZEGO</t>
  </si>
  <si>
    <t>Lp.</t>
  </si>
  <si>
    <t>j.m.</t>
  </si>
  <si>
    <t xml:space="preserve">Ilość zamawiana </t>
  </si>
  <si>
    <t>Wartość netto</t>
  </si>
  <si>
    <t>Stawka VAT</t>
  </si>
  <si>
    <t>Wartość brutto</t>
  </si>
  <si>
    <t>szt</t>
  </si>
  <si>
    <t>szt.</t>
  </si>
  <si>
    <t>Nazwa asortymentu</t>
  </si>
  <si>
    <t>PAKIET NR 1</t>
  </si>
  <si>
    <t>PAKIET NR 4</t>
  </si>
  <si>
    <t>PAKIET NR 5</t>
  </si>
  <si>
    <t>PAKIET NR 6</t>
  </si>
  <si>
    <t>PAKIET NR 7</t>
  </si>
  <si>
    <t>PAKIET NR 8</t>
  </si>
  <si>
    <t>PAKIET NR 9</t>
  </si>
  <si>
    <t>PAKIET NR 10</t>
  </si>
  <si>
    <t>PAKIET NR 11</t>
  </si>
  <si>
    <t>PAKIET NR 12</t>
  </si>
  <si>
    <t>PAKIET NR 13</t>
  </si>
  <si>
    <t>PAKIET NR 14</t>
  </si>
  <si>
    <t>PAKIET NR 15</t>
  </si>
  <si>
    <t>PAKIET NR 16</t>
  </si>
  <si>
    <t>PAKIET NR 17</t>
  </si>
  <si>
    <t>PAKIET NR 18</t>
  </si>
  <si>
    <t>PAKIET NR 19</t>
  </si>
  <si>
    <t>PAKIET NR 20</t>
  </si>
  <si>
    <t>PAKIET NR 21</t>
  </si>
  <si>
    <t>Nr pakietu</t>
  </si>
  <si>
    <t>Nazwa pakietu</t>
  </si>
  <si>
    <t>-</t>
  </si>
  <si>
    <t>RAZEM</t>
  </si>
  <si>
    <t>UWAGI</t>
  </si>
  <si>
    <t>Cena                   netto</t>
  </si>
  <si>
    <t>Wartość                   netto</t>
  </si>
  <si>
    <t>23%</t>
  </si>
  <si>
    <t>TERMOMETRY I TERMOHIGROMETRY</t>
  </si>
  <si>
    <t>DOZOWNIKI NA RĘCZNIKI PAPIEROWE</t>
  </si>
  <si>
    <t>PAKIET NR 22</t>
  </si>
  <si>
    <t>PAKIET NR 23</t>
  </si>
  <si>
    <t>PAKIET NR 24</t>
  </si>
  <si>
    <t>PAKIET NR 25</t>
  </si>
  <si>
    <t>PAKIET NR 26</t>
  </si>
  <si>
    <t>PAKIET NR 27</t>
  </si>
  <si>
    <t>PAKIET NR 28</t>
  </si>
  <si>
    <t>SUMA</t>
  </si>
  <si>
    <t>SYSTEM MOBOX</t>
  </si>
  <si>
    <t>PAKIET NR 29</t>
  </si>
  <si>
    <t>PAKIET NR 30</t>
  </si>
  <si>
    <t>KONTENER WEWNĘTRZNY NA ODPADY</t>
  </si>
  <si>
    <t>ilość</t>
  </si>
  <si>
    <t>cena netto</t>
  </si>
  <si>
    <t>cena brutto</t>
  </si>
  <si>
    <t>wartość netto</t>
  </si>
  <si>
    <t>wartość brutto</t>
  </si>
  <si>
    <t>Kontener wewnętrzny na odpady</t>
  </si>
  <si>
    <t>JM</t>
  </si>
  <si>
    <t>stawka VAT</t>
  </si>
  <si>
    <t>WYKONANIE 2013</t>
  </si>
  <si>
    <t>średnia</t>
  </si>
  <si>
    <t>Wózek do transportu brudnej bielizny</t>
  </si>
  <si>
    <t>WÓZEK DO TRANSPORTU BRUDNEJ BIELIZNY</t>
  </si>
  <si>
    <t>Wózek do transportu czystej bielizny</t>
  </si>
  <si>
    <t>WÓZEK DO TRANSPORTU CZYSTEJ BIELIZNY</t>
  </si>
  <si>
    <r>
      <t>Kij teleskopowy</t>
    </r>
    <r>
      <rPr>
        <sz val="9"/>
        <rFont val="Arial"/>
        <family val="2"/>
      </rPr>
      <t xml:space="preserve"> od 1000 mm do 1700 mm o średnicy 23,5 mm (+/- 2 mm) z ruchoma kulką, zaopatrzony w ogranicznik przesuwu dłoni</t>
    </r>
  </si>
  <si>
    <t>Wykonanie w 2013 r.</t>
  </si>
  <si>
    <t>PI 2015 - C.6                                 (52 542 zł.)</t>
  </si>
  <si>
    <t>PI 2015 - C.30                 (43 730 zł.)</t>
  </si>
  <si>
    <t xml:space="preserve"> </t>
  </si>
  <si>
    <t>DOZOWNIKI NA PŁYN DEZYNFEKCYJNY I MYDŁO</t>
  </si>
  <si>
    <t>Uniwersalny dozownik łokciowy</t>
  </si>
  <si>
    <t>PI 2015 - C.2                 (56 000 zł.)</t>
  </si>
  <si>
    <r>
      <t>Uchwyt mopa dwustronnego</t>
    </r>
    <r>
      <rPr>
        <sz val="9"/>
        <rFont val="Arial"/>
        <family val="2"/>
      </rPr>
      <t xml:space="preserve"> z rozkładanymi skrzydełkami
Otwierany za pomocą dwóch przycisków 
Wraz z przegubem umożliwiającym pracę w dwóch płaszczyznach
O wymiarach 40 x 11 cm i pasujący do kija o średnicy 23,5 cm (+/- 2 mm)
Wykonany z polipropylenu
Wszystkie elementy metalowe wykonane ze stali szlachetnej, nierdzewnej, trwale naniesiona data produkcji</t>
    </r>
  </si>
  <si>
    <t>PI 2015 - A.17                        (304 000 zł.)</t>
  </si>
  <si>
    <t>SZCZOTKI WC Z POJEMNIKIEM</t>
  </si>
  <si>
    <t>wyczerpanie asortymentu</t>
  </si>
  <si>
    <t>CZAJNIKI ELEKTRYCZNE</t>
  </si>
  <si>
    <t>Czajnik elektryczny</t>
  </si>
  <si>
    <t>KUCHENKI MIKROFALOWE</t>
  </si>
  <si>
    <t>Kuchenka mikrofalowa</t>
  </si>
  <si>
    <t>PI 2015 - C.7                                 (2 700 zł.)</t>
  </si>
  <si>
    <t xml:space="preserve">DRABINY </t>
  </si>
  <si>
    <t>Drabina aluminiowa 4-stopniowa</t>
  </si>
  <si>
    <t>PI 2015 - C.3                                 (5 000 zł.)</t>
  </si>
  <si>
    <t>PI 2015 - C.6                                 (147 242 zł.)</t>
  </si>
  <si>
    <t>kpl.</t>
  </si>
  <si>
    <t>STELAŻE NA ODPADY MEDYCZNE</t>
  </si>
  <si>
    <t>PI 2015 - C.6                                 (125 000 zł.)</t>
  </si>
  <si>
    <t>BASENY I KACZKI Z TWORZYWA SZTUCZNEGO</t>
  </si>
  <si>
    <t>Opis: Basen z tworzywa sztucznego, z rączką, koloru białego, z pokrywą szczelnie zamykającą, bez ostrych krawędzi. Kompatybilny z myjką Gettinge 2000, pojemność ok. 2500 ml</t>
  </si>
  <si>
    <t>Basen z tworzywa sztucznego</t>
  </si>
  <si>
    <t>Kaczka z tworzywa sztucznego</t>
  </si>
  <si>
    <t>Opis: Kaczka z tworzywa sztucznego, z mocowaną zakładaną zatyczką, z tworzywa półprzeźroczystego, bez ostrych krawędzi,  przystosowana do myjki Gettinge 2000, pojemność ok. 1000 ml</t>
  </si>
  <si>
    <t>Okulary ochronne</t>
  </si>
  <si>
    <t>ZASŁONY PRYSZNICOWE</t>
  </si>
  <si>
    <t>Zasłona prysznicowa</t>
  </si>
  <si>
    <t>Termometr elektroniczny</t>
  </si>
  <si>
    <t>Termo-higrometr elektroniczny</t>
  </si>
  <si>
    <t>Opis: Termo-higrometr elektroniczny o zakresie pomiaru temperatury min. -10 do +50 st.C oraz zakresie pomiaru wilgotności min. od 20 do 95%; podziałka pomiaru temperatury odpowiednio 0,1 st. C i 1%; zasilanie na baterie AA lub AAA; urządzenie z Certyfikatem europejskim CE, w komplecie bateria</t>
  </si>
  <si>
    <t>Opis: Termometr elektroniczny o zakresie pomiaru temperatury -20 do +50 st. C, przeznaczony do użytku w lodówkach, zasilany na baterie guzikowa CR 2025, podziałka pomiaru temperatury 0,1 st.C; urządzenie z Certyfikatem europejskim CE, w komplecie bateria</t>
  </si>
  <si>
    <t>BATERIA GUZIKOWA CR 2025</t>
  </si>
  <si>
    <t>Bateria guzikowa CR 2025</t>
  </si>
  <si>
    <t>Opis: Bateria guzikowa litowa CR 2025, pojemność 163 mAh, napięcie 3 V</t>
  </si>
  <si>
    <t>SPRZĘT DO SPRZĄTANIA</t>
  </si>
  <si>
    <r>
      <t xml:space="preserve">Zestaw do zamiatania:
</t>
    </r>
    <r>
      <rPr>
        <sz val="8"/>
        <color indexed="8"/>
        <rFont val="Verdana"/>
        <family val="2"/>
      </rPr>
      <t>Zestaw do zamiatania wyposażony w zamykaną przestrzeń na odpady, z ruchomym uchwytem do mocowania na wózku serwisowym. Kij z elementem roboczym (zbierającym) zaopatrzony w ruchomy przegub pozwalający na ergonomiczną pracę osobom o różnym wzroście. Część zbierająca odpad do pojemnika wykonana z gumy,  pozwalająca na dezynfekcję tego elementu. Wszystkie elementy zestawu wymienne.</t>
    </r>
    <r>
      <rPr>
        <b/>
        <sz val="8"/>
        <color indexed="8"/>
        <rFont val="Verdana"/>
        <family val="2"/>
      </rPr>
      <t xml:space="preserve">
</t>
    </r>
  </si>
  <si>
    <t>para</t>
  </si>
  <si>
    <t>Wykonawca gwarantuje bezpłatne przybycie serwisu/obsługi do 48h od momentu zgłoszenia awarii.
Nr tel. ……………….. do serwisu/obsługi. Osoba nadzorująca realizację obsługi/serwisów/napraw/konserwacji/przeglądów z ramienia Wykonawcy …………………………….</t>
  </si>
  <si>
    <t>Opis: Czajnik elektryczny o pojemności 1,7 - 2 litrów, o mocy 2000-2400 W, wyposażony w wyraźny wskaźnik poziomu wody. Materiał naczynia: metal. Obrotowa podstawa ułatwiająca stawianie czajnika.
Wyposażenie:
Płaska grzałka płytowa ze stali szlachetnej,
Lampka sygnalizacyjna,
Filtr zatrzymujący osady. Automatyczne wyłączenie po zagotowaniu, automatyczne wyłączenie bez wody. Gwarancja min. 36 miesięcy</t>
  </si>
  <si>
    <t>Zamwaiający wymaga dostarczenia 2 sztuk próbek</t>
  </si>
  <si>
    <t>Opis: Rękawice robocze ochronne wykonane z przędzy poliestrowej zakończone elastycznym ściągaczem, powlekane lateksem wnętrze dłoni (od strony chwytnej) zapewniające dobrą chwytność przy przenoszeniu bez usztywniania rękawicy, zwiększona odporność na przetarcie, rozdarcie i ścieranie, elastyczne, bezusciskowe, bezszwowe.
Rozmiary min. od 8 do 10
Zgodne z normą PN-EN 388:2006 Rękawice chroniące przed zagrożeniami mechanicznymi</t>
  </si>
  <si>
    <t>Rękawice robocze</t>
  </si>
  <si>
    <t>Taca z przegródkami na leki</t>
  </si>
  <si>
    <t>TACA NA LEKI</t>
  </si>
  <si>
    <t>Opis: Drabina wykonana ze stopu aluminium, obciążenie na stopień min. 120 kg., stabilne antypoślizgowe stopnie aluminiowe, mocny antypoślizgowy podest, nóżki antypoślizgowe, gwarancja min. 24 miesiące</t>
  </si>
  <si>
    <t>1.</t>
  </si>
  <si>
    <t>MISKA Z TWORZYWA SZTUCZNEGO</t>
  </si>
  <si>
    <t xml:space="preserve">Miska z tworzywa sztucznego do mycia pacjentów o pojemności 10-12 litrów, z dwoma uchwytami, przeznaczona do użytku w oddziałach szpitalnych, wykonana z tworzywa odpornego na działanie środków dezynfekcyjnych </t>
  </si>
  <si>
    <t xml:space="preserve">Plastikowa skrzynka umożliwiająca bezpieczny transport krwi i innego materiału biologicznego. Skrzynka powinna być zamykana i posiadać uchwyt do przenoszenia.
Skrzynka powinna być wykonana z tworzywa łatwego do utrzymania w czystości i nadającego się do dezynfekcji.
Wymiary: 330x200x H 160 mm (+/- 30mm).
</t>
  </si>
  <si>
    <r>
      <t xml:space="preserve">Wózek do sprzątania </t>
    </r>
    <r>
      <rPr>
        <sz val="9"/>
        <rFont val="Arial"/>
        <family val="2"/>
      </rPr>
      <t xml:space="preserve">składający się z :
1 x podstawa o wymiarach 83 x 55 x 111 cm (+/- 3 cm) z kółkami o średnicy 100 mm, tworzywo sztuczne (polipropylen wzmacniany włóknem szklanym) z dwoma masztami aluminiowymi i odbojnikami,
1 x płyta segmentowa o wymiarach 41 x 55 x 18 cm (+/- 2 cm) z 2 kółkami o średnicy 100 mm, tworzywo sztuczne (polipropylen wzmacniany włóknem szklanym) z odbojnikami,
1 x rama na worki 2 x 60 L 
1 x pokrywa do worków 120 L, tworzywo sztuczne (polipropylen) kolor ciemny
4 x kuwety 15 L wykonane z tworzywa sztucznego (polipropylen), dolna kuweta 15l na trawersach, możliwość regulowania wysokości kuwet,
3 x pokrywy z uszczelką do pojemnika 15 L
1 x kuweta 5 L, tworzywo sztuczne (polipropylen)
3 x wiadro 6 L z pokrywami (niebieskie, zółte, czerwone), tworzywo sztuczne (polipropylen z pokrywkami)
2 x stabilizatory z hakami, tworzywo sztuczne (polipropylen)
2 x podstawki pod mop, stal szlachetna mocowane do podstawy
1 x pokrywa bez uszczelki czerwona, kuweta na trawersach
4 x osłona gładka                                                                                                                                        </t>
    </r>
  </si>
  <si>
    <t>Opis: Zasłona z folii PEVA o wymiarach 180 x 200 cm (szer./dł.), w komplecie zaczepy z haczykami do zawieszenia na drążku prysznicowym - wg. ilości otworów zaczepowych w zasłonie. Kolor błękitny lub biały</t>
  </si>
  <si>
    <r>
      <t>Uchwyt do mopa jednostronnego 40 cm</t>
    </r>
    <r>
      <rPr>
        <sz val="9"/>
        <rFont val="Arial"/>
        <family val="2"/>
      </rPr>
      <t xml:space="preserve">. Dostosowany do mopów w rozmiarze 40 cm.  Długość całkowita 40 cm.  Bardzo wygodny w myciu ścian i sufitów. Zapewniający bezdotykową obsługę mopa. Otwierany za pomocą przycisku ręcznego usytuowanego w przegubie. Uchwyt po otwarciu zachowujący symetrię tzn. oba ramiona o takiej samej długości. Możliwość montażu na uchwycie również ściereczek. Wykonany z polipropylenu z dodatkiem włókna szklanego. Odporny na działanie środków chemicznych. Możliwa dezynfekcja termiczna do 110 stopni C. Dostępne elementy do serwisu uchwytu. Łączenie uchwytu z kijem za pomocą śruby. Data produkcji trwale naniesiona. Możliwość zamontowania klipsów przytrzymujących ściereczkę.                             </t>
    </r>
  </si>
  <si>
    <t xml:space="preserve">Zamawiający wymaga dostarczenia próbki. </t>
  </si>
  <si>
    <t>Gwarancja min. 24 miesięce</t>
  </si>
  <si>
    <t>Zamawiający wymaga dostarczenia karty gwarancyjnej.</t>
  </si>
  <si>
    <t>Zamawiający wymaga dostarczenia instrukcji użytkowania oraz karty gwarancyjnej.</t>
  </si>
  <si>
    <t>Gwarancja min. 36 miesięce</t>
  </si>
  <si>
    <t>Palety pełne z tworzywa sztucznego, kolor czarny lub szary, wymiary gabarytowe: 1200x800x150 mm, obciążenie statystyczne; 6000 kg, obciążenie dynamiczne: 1500 kg, obciążenie na regale: 500 kg, podstawa 3 płozy, odporne na działanie kwasów i rozpuszczalników, duża stabilność i odporność na uszkodzenia, wytrzymała konstrukcja, nie wchłaniajace wody, przystosowane do obsługi z wózkiem widłowym.</t>
  </si>
  <si>
    <t>Kubek z rączką walcowaty: poj. 0,25l; nietłukący się, kolor biały, nadający się do wyparzania.</t>
  </si>
  <si>
    <t>Talerz mały (deserowy) -19 cm; nietłukący się, kolor biały, nadający się do wyparzania.</t>
  </si>
  <si>
    <t>Talerz płytki - 24 cm; nietłukący się, kolor biały, nadający się do wyparzania.</t>
  </si>
  <si>
    <t>Talerz głęboki - 22 cm; nietłukący się, kolor biały, nadający się do wyparzania.</t>
  </si>
  <si>
    <t>op 1000 szt.</t>
  </si>
  <si>
    <t>Lodówka wolnostojąca 80-100 litrów, kolor biały, klasa energetyczna A+, bez przegródki na drzwiach na jajka. Gwarancja min. 24 m-ce.</t>
  </si>
  <si>
    <t xml:space="preserve">Wózek do sprzątania składający się z :
1 x podstawa o wymiarach 83 x 55 x 111 cm (+/- 3 cm) z kółkami o średnicy 100 mm, tworzywo sztuczne (polipropylen wzmacniany włóknem szklanym) z dwoma masztami aluminiowymi i odbojnikami,
1 x płyta segmentowa o wymiarach 41 x 55 x 18 cm (+/- 2 cm) z 2 kółkami o średnicy 100 mm, tworzywo sztuczne (polipropylen wzmacniany włóknem szklanym) z odbojnikami,
1 x rama na worki 2 x 60 L 
1 x pokrywa do worków 120 L, tworzywo sztuczne (polipropylen) kolor ciemny
1 x kuweta dolna 15 L wykonane z tworzywa sztucznego (polipropylen) na trawersach, 
1 x pokrywa bez uszczelki do pojemnika 15 L czerwona
1 x kuweta 5 L środkowa na trawersach, tworzywo sztuczne (polipropylen)
3 x wiadro 6 L z pokrywami (niebieskie, zółte, czerwone), tworzywo sztuczne (polipropylen z pokrywkami)
1 x stabilizator z hakami, tworzywo sztuczne (polipropylen)
1 x podstawka pod mop, stal szlachetna mocowane do podstawy
1 x pokrywa bez uszczelki czerwona, kuweta na trawersach
wszystkie osłony na trawersach. Na wózku zamontowana rama do systemu mopa dwustronnego ze stali szlachetnej. Prasa zamozaciskowa do systemu mopa dwustronnego 40 cm. Dwie wanny o poj. 20l każda w kolorach: żólty, niebieski, czerwony lub antracytowy. Możliwość regulowania wysokości kuwet.            </t>
  </si>
  <si>
    <t xml:space="preserve">Uchwyt do mopa jednostronnego 40 cm. Dostosowany do mopów w rozmiarze 40 cm.  Długość całkowita 40 cm.  Bardzo wygodny w myciu ścian i sufitów. Zapewniający bezdotykową obsługę mopa. Otwierany za pomocą przycisku ręcznego usytuowanego w przegubie. Uchwyt po otwarciu zachowujący symetrię tzn. oba ramiona o takiej samej długości. Możliwość montażu na uchwycie również ściereczek. Wykonany z polipropylenu z dodatkiem włókna szklanego. Odporny na działanie środków chemicznych. Możliwa dezynfekcja termiczna do 110 stopni C. Dostępne elementy do serwisu uchwytu. Łączenie uchwytu z kijem za pomocą śruby. Data produkcji trwale naniesiona. Możliwość zamontowania klipsów przytrzymujących ściereczkę.                             </t>
  </si>
  <si>
    <t>Miska nerkowa z tworzywa sztucznego, koloru białego, bez ostrych krawędzi, dł. 28-30 cm, pojemność ok 500-600 ml. Odporna na działanie środków dezynfekcyjnych.</t>
  </si>
  <si>
    <t>Opis: Taca na 32 kieliszki do podawania leków, wyposażona w tzw. wsuwki w ilości m.in. 16 (miejsca do wsunięcia kartek z nazwiskami pacjentów dla których przeznaczone są leki), taca wykonana w wysokiej jakości tworzywa sztucznego. Wykonana z tworzywa odpornego na środki dezynfekcyjne. Gwarancja min. 24 miesiące.</t>
  </si>
  <si>
    <t>Opis: Okulary ochronne wykonane z tworzywa sztucznego, bez ostrych krawędzi, z zausznikami antypoślizgowymi. Wykonane z materiałów odpornych na środki dezynfekcyjne. Szybki z materiału zapewniającego dobrą widoczność.</t>
  </si>
  <si>
    <t>Szczotka WC z pojemnikiem: Szczotka do czyszczenia muszli klozetowej, wolnostojąca, z pojemnikiem, wykonana z tworzywa sztucznego, o kształcie pozwalającym na czyszczenie wewnętrzenej krawędzi muszli, kolor: biały. Wykonana z materiału odpornego na środki dezynfekcyjne.</t>
  </si>
  <si>
    <t xml:space="preserve">Szczotka WC bez pojemnika: Szczotka do czyszczenia muszli klozetowej, wolnostojąca, wykonana z tworzywa sztucznego, o kształcie pozwalającym na czyszczenie wewnętrzenej krawędzi muszli, kolor: biały. Wykonana z materiału odpornego na środki dezynfekcyjne. </t>
  </si>
  <si>
    <t>POJEMNIKI TRANSPORTOWY</t>
  </si>
  <si>
    <t>Uchwyt mopa dwustronnego z rozkładanymi skrzydełkami
Otwierany za pomocą dwóch przycisków 
Wraz z przegubem umożliwiającym pracę w dwóch płaszczyznach
O wymiarach 40 x 11 cm i pasujący do kija o średnicy 23,5 cm (+/- 2 mm)
Wykonany z polipropylenu
Wszystkie elementy metalowe wykonane ze stali szlachetnej, nierdzewnej, trwale naniesiona data produkcji.</t>
  </si>
  <si>
    <t>Kij teleskopowy od 1000 mm do 1700 mm o średnicy 23,5 mm (+/- 2 mm) z ruchoma kulką, zaopatrzony w ogranicznik przesuwu dłoni.</t>
  </si>
  <si>
    <t xml:space="preserve">Wózek do sprzątania składający się z :
1 x podstawa o wymiarach 83 x 55 x 111 cm (+/- 3 cm) z kółkami o średnicy 100 mm, tworzywo sztuczne (polipropylen wzmacniany włóknem szklanym) z dwoma masztami aluminiowymi i odbojnikami,
1 x płyta segmentowa o wymiarach 41 x 55 x 18 cm (+/- 2 cm) z 2 kółkami o średnicy 100 mm, tworzywo sztuczne (polipropylen wzmacniany włóknem szklanym) z odbojnikami,
1 x rama na worki 2 x 60 L 
1 x pokrywa do worków 120 L, tworzywo sztuczne (polipropylen) kolor ciemny
1 x kuweta dolna 15 L wykonane z tworzywa sztucznego (polipropylen) na trawersach, 
1 x pokrywa bez uszczelki do pojemnika 15 L czerwona
1 x kuweta 5 L środkowa na trawersach, tworzywo sztuczne (polipropylen)
3 x wiadro 6 L z pokrywami (niebieskie, zółte, czerwone), tworzywo sztuczne (polipropylen z pokrywkami)
1 x stabilizator z hakami, tworzywo sztuczne (polipropylen)
1 x podstawka pod mop, stal szlachetna mocowane do podstawy
1 x pokrywa bez uszczelki czerwona, kuweta na trawersach
wszystkie osłony na trawersach. Na wózku zamontowana rama do systemu mopa płaskiego 40 cm ze stali szlachetnej. Prasa dwufunkcyjna (samozaciskowa) do systemu mopa płaskiego 40 cm (tradycyjna funkcja + wkład kauczukowy). Dwa wiaderka o poj. 17l każde o wymiarach 34,5 x 25x 30 cm (szer., gł, wys.; +/- 1 cm) w kolorach: żólty, niebieski, czerwony. Możliwość regulowania wysokości kuwet.            </t>
  </si>
  <si>
    <t>Części zamienne do sprzętu do utrzymania czystości obecnie używanego w szpitalu:</t>
  </si>
  <si>
    <t>zestaw naprawczy do uchwytów do mopów typu Sprint 40 cm</t>
  </si>
  <si>
    <t>zestaw naprawczy do uchwytów do mopów typu Twixter 40 cm</t>
  </si>
  <si>
    <t>sprężyna do prasy Twixter</t>
  </si>
  <si>
    <t>sprężyna do prasy Sprint</t>
  </si>
  <si>
    <t>rączka do prasy Twixter</t>
  </si>
  <si>
    <t>rączka do prasy Sprint</t>
  </si>
  <si>
    <t>gumka do trzymania kija</t>
  </si>
  <si>
    <t>przyciski zwalniające</t>
  </si>
  <si>
    <t>osłona gładka z mocowaniem kija</t>
  </si>
  <si>
    <t>prasa płaska do systemu Twixter</t>
  </si>
  <si>
    <t>prasa pionowa do systemu Sprint</t>
  </si>
  <si>
    <t xml:space="preserve">CZĘŚCI ZAMIENNE DO SPRZĘTU DO UTRZYMANIA CZYSTOŚCI </t>
  </si>
  <si>
    <t>Nowy asortyment
Umowa -jak najszybciej</t>
  </si>
  <si>
    <t>Wyczerpany asortyment Umowa jak najszybciej</t>
  </si>
  <si>
    <t>Umowa od grudnia 2015</t>
  </si>
  <si>
    <t>Termin zawarcia umowy</t>
  </si>
  <si>
    <t>Zamawiający wymaga dostarczenia instrukcji użytkowania wraz z kartą gwarancyjną.</t>
  </si>
  <si>
    <t>Wykonawca dołączy do oferty Karty danych technicznych asortymentu wymienionego w niniejszym SIWZ, potwierdzające parametry techniczne przedmiotu zamówienia wystawione przez producenta wyrobu.</t>
  </si>
  <si>
    <t>Montaż urządzeń, szkolenia, dojazd, materiały montażowe po stronie Wykonawcy.</t>
  </si>
  <si>
    <t>Zamawiający wymaga, aby dostarczony przez Wykonawcę sprzęt był przez Niego w siedzibie Zamawiającego zamontowany (w miejscach na terenie USK wskazanych przez Zamawiającego) i przygotowany do pracy.</t>
  </si>
  <si>
    <t>Opis: Kontener transportowy zamknięty wykonany z aluminium anodyzowanego z 3-częściową składaną ścianą przednią dla łatwiejszego ładowania, z pokrywą otwieraną na całej długości, górna pokrywa na zawiasie, otwierana na całej długości, kontener z kurkiem do odprowadzania wody, uchywt do prowadzenia po stronie kółek obrotowych, wzmacniona rama spodnia, zdarzak naokoło kontenera, 2 kółka stałe, 2 kółka obrotowe, ładowność min. 180 kg; Wymiary zewnętrzne: wys. 1430 mm;  szer. 1100 mm; gł. 660 mm (+/- 2%). Kontener odporny na środki dezynfekcyjne.</t>
  </si>
  <si>
    <t xml:space="preserve">Opis: Wózek / szafka jezdna z 2 półkami (3 komory) oraz 1 szufladą, korpus i półki wykonane z płyty meblowej o grubości min. 19 mm, stabilna rama: rurka ze stali nierdzewnej o średnicy min. 20 mm, powierzchnie wózka o wysokiej wytrzymałości, odporne na temperaturę, wilgoć i środki chemiczne; możliwość dezynfekowania za pomocą powszechnie stosowanych preparatów dezynfekcyjnych, komory szafki zamykane na drzwiczki (2 skrzydła) otwierane do kąta &gt; 180 st., 4 kółka obrotowe, w tym 2 z blokadą, opony z gumy termoplastycznej nie brudzącej podłoża, min. 2 uchwyty ułatwiające transport, kolor: niebieski, beżowy lub biały. </t>
  </si>
  <si>
    <t>Opis: Dozownik / pojemnik na ręczniki papierowe typu składanka ZZ, zamykany na klucz, wykonany z tworzywa sztucznego, łatwy do utrzymania w czystości, solidna obudowa, z okienkiem do kontroli ilości ręczników, pojemność na 500 szt. ręczników (+/-50 szt.), o szerokości 25 cm (+/- 2 cm). Kolor obudowy: biały. Dołączony zestaw do montażu. Wykonany z tworzywa odpornego na środki dezynfekcyjne.</t>
  </si>
  <si>
    <t>Opis: Stelaż/stojak czterokomorowy - poczwórny zbieracz odpadów na kółkach z funkcją rozłączenia (funkcjonowania każdej komory oddzielnie) - każdy zbieracz z niezależnym systemem kółek obrotowych.
Obręcze (stelaż) do mocowania worków ze stali nierdzewnej, na 4 kółka obrotowe w pojedynczym zbieraczu min. 2  z hamulcami.
Opony z gumy termoplastycznej nie brudzącej podłoża, kółka w oprawie stalowej.
Zbieracz odpadów wyposażony w zawiasy do zamocowania 4 pokryw oraz gumowe pierścienie do mocowania worka (możliwość dezynfekcji).
Pokrywy w kolorach do wyboru: czerwony, zielony, niebieski, żółty; pokrywy ze zintegrowanym zawiasem otwierane za pomocą mechanizmu pedału.
Wymiary: szer. w przedziale 1330 mm -1420 mm, gł./wys. 500x950 mm +/- 40 mm. Wykonany z tworzywa odpornego na środki dezynfekcyjne.</t>
  </si>
  <si>
    <t xml:space="preserve">Zamawiający wymaga bezpłatnej obsługi serwisowej w okresie gwarancji, gwarancja na wszystkie elementy przedmiotu zamówienia (bezpłatna naprawa lub wymiana, serwis) min. 6 lat. Wykonawca gwarantuje pełną gwarancję przez okres min. 6 lat, w tym koszt napraw, serwisów, konserwacji, przeglądów, obsługi przedmiotu zamówienia po stronie Wykonawcy. </t>
  </si>
  <si>
    <t>Zamawiający ma prawo do składania reklamacji ilościowych i jakościowych przez cały okres trwania umowy oraz przez okres gwarancji. Reklamacje można złożyć drogą telefoniczną na numer: …………………………… lub mailową na adres …………………………… podając numer faktury, niezwłocznie potwierdzając zgłoszenie na piśmie.</t>
  </si>
  <si>
    <t>Wykonawca zapewnia wymianę urządzeń przez Wykonawcę w przypadku stwierdzenia zawodności sprzętu. Przez zawodność rozumie się: stale powtarzające się usterki lub niemożliwe do naprawienia usterki.</t>
  </si>
  <si>
    <t xml:space="preserve">Zamawiający wymaga bezpłatnej obsługi serwisowej w okresie gwarancji, gwarancja na wszystkie elementy przedmiotu zamówienia (bezpłatna naprawa lub wymiana, serwis) min. 3 lata. Wykonawca gwarantuje pełną gwarancję przez okres min. 3 lat, w tym koszt napraw, serwisów, konserwacji, przeglądów, obsługi przedmiotu zamówienia po stronie Wykonawcy. </t>
  </si>
  <si>
    <t>Wykonawca odpowiada za wady ilościowe i jakościowe dostarczonego towaru i gwarantuje wymianę na pełnowartościowy towar wg zapisów w SIWZ. Wykonawca, w sytuacji awarii przedmiotu zamówienia/naprawy przedmiotu zamówienia/wyłączenia przedmiotu zamówienia z użytkowania nie będących winą użytkownika, trwających dłużej niż 48 h, zobowiązany jest do natychmiastowego zabezpieczenia na czas trwania awarii przedmiotu zamówienia/naprawy przedmiotu zamówienia/wyłączenia przedmiotu zamówienia Zamawiającego w sprzęt, o takich samych parametrach i właściwościach, jak w SIWZ, wolny od wad, zdatny do użytku.</t>
  </si>
  <si>
    <t xml:space="preserve">Wykonawca zobowiązany jest w okresie trwania umowy do przeprowadzenia bezpłatnych szkoleń  personelu USK w zakresie obsługi przedmiotu zamówienia w ilości wskazanej przez Zamawiającego wraz z wystawieniem ceryfikatów. </t>
  </si>
  <si>
    <t xml:space="preserve">Wykonawca odpowiada za wady ilościowe i jakościowe dostarczonego towaru i gwarantuje wymianę na pełnowartościowy towar wg zapisów w SIWZ. </t>
  </si>
  <si>
    <t>Folia aluminiowa 150m</t>
  </si>
  <si>
    <t>FOLIA ALUMINIOWA</t>
  </si>
  <si>
    <t>Termos bez kranu, z pokrywą,  wykonany ze stali nierdzewnej, o pojemności 10 litrów, okrągły</t>
  </si>
  <si>
    <t>oferta 1</t>
  </si>
  <si>
    <t>oferta 2</t>
  </si>
  <si>
    <t>oferta 3</t>
  </si>
  <si>
    <t>Zamwaiający wymaga dołączenia zdjęć do oferty.</t>
  </si>
  <si>
    <t>.</t>
  </si>
  <si>
    <t>Termos  na płyny do przechowywania, transportu i podawania gorących i zimnych napojów, wykonany z litego polietylenu z grubą warstwą izolującej pianki poliuretanowej, pokrywa termosu z silikonową uszczelką chroni przed zmianą temperatury wewnątrz termosu a wyrównujący ciśnienie wentyl ułatwia otwieranie,  termos posiada scalony, wygodny uchwyt, nie kapiący kran we wnęce, która mieści duże naczynia, wbudowane płytki metalowe, zapobiegające wyrwaniu klamer z pojemnika oraz system pozwalający bezpiecznie sztaplować termosy do transportu i składowania. Wimiary 300x425x500 mm, pojemność 10,5l</t>
  </si>
  <si>
    <t>Wykonanie w 2015 r.</t>
  </si>
  <si>
    <t>SPRZĘT GOSPODARCZY (PLAN FINANSOWY 2016)</t>
  </si>
  <si>
    <t>ceny netto</t>
  </si>
  <si>
    <t>Pojemnik do transportu żywności wykonany z wysokiej jakości polietylenu z pokrywą typu Brute, pojemność 79l, wzmocniona podstawa zabezpieczająca przed uszkodzeniem podczas przesuwania, wyprofilowane uchwyty, dobrze dopasowana pokrywa</t>
  </si>
  <si>
    <t>PRZYŁBICE OCHRONE</t>
  </si>
  <si>
    <t>Przyłbice ochronne w zestawie z kompletem folii antystatycznych min. 4 szt, parametr przezroczystości folii min. 99,75%, z elastyczną, bezuciskową i łatwo dopasowującą się do twarzy oprawką, wyposażona w dwie metalowe klamry krokodylkowe pozwalające na szybką wymianę folii ochronnej</t>
  </si>
  <si>
    <t xml:space="preserve">Folia ochronna komplet min 4 szt w opakowaniu. Folia obustronnie antystatyczna, o grubości min. 175 mikronów, z certyfikatem CE </t>
  </si>
  <si>
    <t>op.</t>
  </si>
  <si>
    <t>Plomba do zabezpieczenia zamka kontenerowego z tworzywa sztucznego odpornego na sterylizację parową w temperaturze 134 stopni C i czasie 7 min. ze wskaźnikiem statusu sterylizacji, pasująca do kontenerów KLS Martin Micro- Stop Mini - Set</t>
  </si>
  <si>
    <t xml:space="preserve">Osoba odpowiedzialna za opis przedmiotu zamówienia: Ilona Michalewska </t>
  </si>
  <si>
    <t>Montaż przedmiotu zamówienia po stronie Wykonawcy.</t>
  </si>
  <si>
    <t>Kubek plastikowy 0,25 l na napoje gorące</t>
  </si>
  <si>
    <t>op. 100 szt.</t>
  </si>
  <si>
    <t>Flaczarka plastikowa 0,50 l</t>
  </si>
  <si>
    <t>Talerz płytki duży plastikowy 21 cm  (+/- 2 cm)</t>
  </si>
  <si>
    <t>Talerz płytki mały plastikowy 17 cm  (+/- 2 cm)</t>
  </si>
  <si>
    <t>Sztućce - łyżka plastikowa</t>
  </si>
  <si>
    <t>Sztućce - widelec plastikowy</t>
  </si>
  <si>
    <t>Sztućce - łyżeczka plastikowa</t>
  </si>
  <si>
    <t>Sztućce - nóż plastikowy</t>
  </si>
  <si>
    <t>Mieszadełko plastikowe do napojów</t>
  </si>
  <si>
    <t>op. 500 szt.</t>
  </si>
  <si>
    <t>Wentylator stojący podłogowy, 3 stopnie prędkości nawiewu oraz ruchu oscylacyjnego, estetyczna osłona siatkowa, wiatrak o średnicy 40 cm (+/- 5 cm), płynna regulacja wysokości. Gwarancja min. 24 m-ce.</t>
  </si>
  <si>
    <t>NACZYNIA jednorazowe</t>
  </si>
  <si>
    <t>cena z przetargu</t>
  </si>
  <si>
    <t>VAT</t>
  </si>
  <si>
    <t xml:space="preserve">Plomby ołowiane </t>
  </si>
  <si>
    <t>2.</t>
  </si>
  <si>
    <t>Drut do plomb</t>
  </si>
  <si>
    <t>kg</t>
  </si>
  <si>
    <t>Pojemniki plastikowe do żywności o pojemności 2 litrów, z pokrywą, przeźroczyste, dopuszczone do kontaktu z żywością</t>
  </si>
  <si>
    <t>Pojemniki plastikowe do żywności o pojemności 3 litrów, z pokrywą, przeźroczyste, dopuszczone do kontaktu z żywością</t>
  </si>
  <si>
    <t>Zestaw gum zbierających do maszyny TASKI Swingo 3500 (tylna+przednia)</t>
  </si>
  <si>
    <t>kpl</t>
  </si>
  <si>
    <t>Zestaw gum zbierających/ ssaw do maszyny Hakomatic B750R (pełna+rowkowa+2xdociskowa) - wymiar 94,5 cm</t>
  </si>
  <si>
    <t>Tablica ostrzegawcza w kolorze żółtym z dwoma uchwytami do zawieszenia na wózku serwisowym, składana, z napisem w j polskim – UWAGA – śliska podłoga. Piktogram zgodny z normą Unii Europejskiej.</t>
  </si>
  <si>
    <t>Jednorazowe stopery do uszu, wykonane z z miękkiej pianki poliuretanowej, stożkowy kształt, materiał hipoalergiczny</t>
  </si>
  <si>
    <t>Zamek krzywkowy kasetowy do metalowych szafek socjalnych. Gwarancja min. 24 m-ce.</t>
  </si>
  <si>
    <t>Baterie CR-2032 do glukometru</t>
  </si>
  <si>
    <t>Akumulatorki R6 2500 mAh NiMh</t>
  </si>
  <si>
    <t>Akumulatorki LR03 1000 mAh NiMh</t>
  </si>
  <si>
    <t>ŁADOWARKA uniwersalna AA/AAA z automatycznym rozłącznikiem ładowania</t>
  </si>
  <si>
    <t>Bateria litowa 3,6V typu SL-760/S do reduktora tlenowego firmy DRAGER 06390041</t>
  </si>
  <si>
    <t>Pad niebieski, 17 cali</t>
  </si>
  <si>
    <t>Pad biały, 17 cali</t>
  </si>
  <si>
    <t>Pad czerwony, 17 cali</t>
  </si>
  <si>
    <t>Pad brązowy, 17 cali</t>
  </si>
  <si>
    <t>Uchwyt na łóżko pacjenta przeznaczony do zawieszenia pojemnika z płynem dezynfekcyjnym o pojemności 500 ml. Gwarancja min. 36 m-cy.</t>
  </si>
  <si>
    <t>MISKA NERKOWA Z TWORZYWA SZTUCZNEGO</t>
  </si>
  <si>
    <t>Montaż urządzeń po stronie Wykonawcy.</t>
  </si>
  <si>
    <t>Dodatkowo w przypadku awarii lub uszkodzenia pompki, uchwytu łokciowego Wykonawca dokona bezpłatnej wymiany tych elementów w trakcie trwania umowy oraz po jej zakończeniu.</t>
  </si>
  <si>
    <t>UCHWYT NA ŁÓŻKO PACJENTA</t>
  </si>
  <si>
    <t>PALETY</t>
  </si>
  <si>
    <t>WENTYLATOR</t>
  </si>
  <si>
    <t>PAKIET NR 2</t>
  </si>
  <si>
    <t>PAKIET NR 3</t>
  </si>
  <si>
    <t>próbki</t>
  </si>
  <si>
    <t>PAKIET NR  9</t>
  </si>
  <si>
    <t>Zamawiający wymaga, aby sprzęt spełniał wymogi HACCP.</t>
  </si>
  <si>
    <t>KOH</t>
  </si>
  <si>
    <t>NACZYNIA (Porcelana) i SZTUĆCE</t>
  </si>
  <si>
    <t>Widelec stołowy ze stali nierdzewnej</t>
  </si>
  <si>
    <t>Nóż stolowy ze stali nierdzewnej</t>
  </si>
  <si>
    <t>Łyżka stołowa ze stali nierdzewnej</t>
  </si>
  <si>
    <t>Łyżeczka do herbaty ze stali nierdzewnej</t>
  </si>
  <si>
    <t xml:space="preserve"> UWAGA</t>
  </si>
  <si>
    <t>Pojemniki plastikowe z pokrywką, o pojemności 70-80 litrów kolor szary, dopuszczone do kontaktu z żywnością</t>
  </si>
  <si>
    <t>Pojemniki plastikowe z pokrywką, o pojemności 50-60 litrów kolor szary, dopuszczone do kontaktu z żwynością</t>
  </si>
  <si>
    <t>Zamawiający wymaga aby pozcycję 1 i 2 były kompatybilne</t>
  </si>
  <si>
    <t>ostrza</t>
  </si>
  <si>
    <t>do wykorzystania</t>
  </si>
  <si>
    <t>PAKIET NR 46</t>
  </si>
  <si>
    <t>PAKIET NR 47</t>
  </si>
  <si>
    <t>PAKIET NR 48</t>
  </si>
  <si>
    <t>MASZYNA DO MYCIA POWIERZCHNI PŁASKICH</t>
  </si>
  <si>
    <t>Wykonawca gwarantuje bezpłatne przybycie autoryzowanego serwisu/obsługi do 48h od momentu zgłoszenia awarii.
Nr tel. ……………….. do serwisu/obsługi. Osoba nadzorująca realizację obsługi/serwisów/napraw/konserwacji/przeglądów z ramienia Wykonawcy …………………………….</t>
  </si>
  <si>
    <t xml:space="preserve">Zamawiający wymaga dostarczenia deklaracji zgodności CE wystawionej przez proceducenta wyrobu. </t>
  </si>
  <si>
    <t>Wykonawca odpowiada za wady ilościowe i jakościowe dostarczonego towaru i gwarantuje wymianę na pełnowartościowy towar wg zapisów w SIWZ.  Wykonawca, w sytuacji awarii przedmiotu zamówienia/naprawy przedmiotu zamówienia/wyłączenia przedmiotu zamówienia z użytkowania nie będących winą użytkownika, trwających dłużej niż 48 h, zobowiązany jest do natychmiastowego zabezpieczenia, na czas trwania awarii przedmiotu zamówienia/naprawy przedmiotu zamówienia/wyłączenia, przedmiotu zamówienia Zamawiającego w sprzęt, o takich samych parametrach i właściwościach, jak w SIWZ, wolny od wad, zdatny do użytku.</t>
  </si>
  <si>
    <t>Montaż przedmiotu zamówienia, szkolenie, dojazd po stronie Wykonawcy. Wykonawca zobowiązany jest w okresie trwania umowy do przeprowadzenia bezpłatnego szkolenia personelu USK w zakresie obsługi przedmiotu zamówienia.</t>
  </si>
  <si>
    <t>Maszyna czyszcząco-zbierająca o zasilaniu bateryjnym (min.4 baterie trakcyjne żelowe kompatybilne z maszyną), 180 Ah, przeznaczona do czyszczenia zabudowanych powierzchni o wydajności praktycznej nie mniejszej niż 5 tys m2 z 1 zbiornika. Kompletna maszyna z 2 tarczami napędowymi 28 cm oraz z kompletami padów w kolorze niebieskim i czerwonym (po 2 szt.).  Posiadajacy dwa zborniki o pojemności min. 75 L każdy; szerokość pracy 55 cm (+/- 1 cm); szerokość ściągaczki 63 cm (+/- 1 cm); nacisk szczotki 0,45 N/cm2; zużycie prądu max. 1440W; waga maszyny gotowej do pracy max. 380 kg; czas pracy maszyny min.4 h; poziom hasłasu max.70 dB(A); silikonowe gumy zbierające w zestawie min.2 szt. plus dodatkowy komplet; posiadające ssawę mocowaną centralnie pod maszyną; serwis na miejscu klienta; gwarancja na maszynę 24 miesiące; posiadające wbudowany system Aqua Stop; z systemem aktywnego fotela z możliwością regulacji i wysokości; system szczotek w pozycji bocznej 14 cm;  system szczotek 2 x 28 cm.</t>
  </si>
  <si>
    <t>Termometr spożywczy</t>
  </si>
  <si>
    <t>Opis: Termometr szpilkowy spożywczy o zakresie pomiaru temperatury 0 do +100 st. C, wykonany ze stali nierdzewnej</t>
  </si>
  <si>
    <t>PAKIET NR 49</t>
  </si>
  <si>
    <t>URZĄDZENIE DO SZOROWANIA RĘCZNEGO</t>
  </si>
  <si>
    <t>PAKIET NR 50</t>
  </si>
  <si>
    <t>ODKURZACZ PRZEMYSŁOWY</t>
  </si>
  <si>
    <t>KOSZE NA ODPADY</t>
  </si>
  <si>
    <t>Termoport, pojemnik termoizolacyjny, z pokrywą, z ergonomicznymi uchwytami o głębokości minimum 12 cm, przeznaczony do transportu żywności w pojemnikach GN 1/1 200. Wymiary: 600x400x260  wykonany ze spienionego polipropylenu,  gęstość pianki min. 40g/l , z mozliwością piętrowania, powłoka ułatwiająca utrzymanie czystości</t>
  </si>
  <si>
    <t>DP 67 szt.</t>
  </si>
  <si>
    <t>DP 116 SZT.</t>
  </si>
  <si>
    <t>TERMOSY, POJEMNIKI TRANSPORTOWE, TERMOPORTY, POJEMNIKI</t>
  </si>
  <si>
    <t>Waga kuchenna elektroniczna: zakres od 0 do 10 kg. Z dokładnym wyświetleniem funkcji gramów (przygotowanie porcji na oddziały w gramach);
- spełnia wymagania systemu HACCP,
- zabezpieczenie elektroniki wagi przed szkodliwym wpływem wody,
- odporna na napięcia i przebicia,
- waga technologiczna do użytku wewnętrznego przy produkcji żywności,
- czytelny wyświetlacz,
- waga stojąca na blacie, stabilna solidna konstrukcja,
- szalka ze stali nierdzewnej.</t>
  </si>
  <si>
    <t>Waga kuchenna elektroniczna: zakres od 0 do 5 kg. Z dokładnym wyświetleniem funkcji gramów (przygotowanie porcji na oddziały w gramach);
- spełnia wymagania systemu HACCP,
- zabezpieczenie elektroniki wagi przed szkodliwym wpływem wody,
- odporna na napięcia i przebicia,
- waga technologiczna do użytku wewnętrznego przy produkcji żywności,
- czytelny wyświetlacz,
- waga stojąca na blacie, stabilna solidna konstrukcja,
- szalka ze stali nierdzewnej.</t>
  </si>
  <si>
    <t>PAKIET NR 51</t>
  </si>
  <si>
    <t>WYPOSAŻENIE KUCHNI</t>
  </si>
  <si>
    <t>Urządzenie do szorowania ręcznego wyposażone w uchwyt teleskopowy dostosowywujący się do wysokości operatora oraz umożliwiający czyszczenie trudno dostępnych miejsc w zakresie, z manualnym dozowaniem roztworu, regulowanymi szczotkami we wszystkich płaszczyznach - zarówno w poziomie jak i w pionie, wyposażony w zestaw szczotek oraz padów, z możliwością przekształcenia w ręczną polerkę. Waga produktu max. 2,5 kg, powierzchnia szorowania min. 200 mm,  w komplecie bateria</t>
  </si>
  <si>
    <t>WYPOSAŻENIE DEPOZYTU</t>
  </si>
  <si>
    <t xml:space="preserve">Skrobak do okien i podłóg  25 cm z rączką wraz z ostrzami wymiennymi 25 szt. </t>
  </si>
  <si>
    <t>cena</t>
  </si>
  <si>
    <t>60 pkt</t>
  </si>
  <si>
    <t>termin dostawy</t>
  </si>
  <si>
    <t>tj. 40 pkt:</t>
  </si>
  <si>
    <t>40 pkt</t>
  </si>
  <si>
    <t>termin dostawy do 3 dni roboczych</t>
  </si>
  <si>
    <t>20 pkt</t>
  </si>
  <si>
    <t>0 pkt</t>
  </si>
  <si>
    <t>Termos (dzbanek)  ze stali nierdzewnej, gastronomiczny o pojemności 1 l, nadający się zarówno do gorących jak i zminych płynów, pokrywa odkręcana z polipropylenu, wysokość 210 mm</t>
  </si>
  <si>
    <t>Gastronomiczna szafa chłodnicza MBF o pojemnośći 1400 litrów z energooszczędnym agregatem umieszczonym u góry przystosowana do użytkowanych pojemników gastronomicznych GN 2/1. Wyposażona w chłodzienie nawiewowe (wymuszone wentylatorem, który wyłącza się po otwarciu drzwi) oraz automatyczne odszronianie i odparowanie skroplin. Obudowa (korpus zewnętrzny) oraz wnętrze szafy wykonane ze stali nierdzewnej. Izolacja wykonana z ekologicznej pianki poliuretanowej. Drzwi samozamykające, zamek drzwi na klucz. Elektroniczne sterowanie z cyfrowym wyświetlaczem temperatury. Stojąca na regulowanych nogach. Wyposażona w półki rusztowe, metalowe, plastyfikowanych dostosowane do pojemników GN2/1 lub GN1/1, z możliwością wysuwania prowadnic. Zakres temperatur od minus 2 do 8 stopni C przy temeraturze otoczenia min. plus 32 stopni C i wilgotności względnej 60 %. Zasilanie 230 V, moc min. 500 W.</t>
  </si>
  <si>
    <t>Odkurzacz profesjonalny o mocy min. 1500W do czyszczenia sucho- mokro o pojemności zbiornika od 60 do 70 l., z kablem minmalnej długości 10 m. wraz z pełnym wyposażeniem tj. min. 100 szt. worków papierowych oraz  min. 10 szt. kompletnych filtrów do pracy na sucho</t>
  </si>
  <si>
    <t>Zamawaiający wymaga dołączenia zdjęć do oferty.</t>
  </si>
  <si>
    <t>PATELNIE GASTRONOMICZNA, ELEKTRYCZNA 74 L WYPOSAŻONA W SPECJALNY MODUŁ ZAKOŃCZONY KORBĄ Z MOŻLIWOŚCIĄ USTAWIENIA KURKIEM TZW. OSZCZĘDNEGO PŁOMIENIA, Z RUROWYM PRZYŁĄCZEM GAZU 1/2" Z TERMOSTATEM UMOŻLIWIAJĄCYM UTRZYMANIE TEMERATURY W ZAKRESIE OD 50 DO 275 STOPNI c, POSIADAJĄCA ZABEZPIECZENIE PRZED NIEKONTROLOWANYM WZROSTEM TEMERATURY, WYKONANA ZE STALKI NIERDZEWNEJ KWASOODPORNEJ</t>
  </si>
  <si>
    <t>MŁYNEK DO ROZDRABNIANIA ODPADÓW ORGANICZNYCH ŻYWNOŚCIOWYCH WYKONANY ZE STALI NIERDZEWNEJ Z OCHRONĄ ANTYKOROZYJNĄ O MOCY 1/2 KM WADZE MAX. 9 KG DOSTOSOWANY DO MONTAŻU W ZLEWOZMYWAKACH Z ODPŁYWEM 3 1/2"</t>
  </si>
  <si>
    <t>Waga platformowa kuchenna elektryczna z wbudowanym akumulatorem do min. 150 kg  (ze świadectwem legalizacji) z pomostem o min. wymiarach 50 x 40 cm. Wyświtlacz LCD (ruchomy, podświetlany) umieszczony na słupku ze stali nierdzewnej z funkcją autowyłączania. Zasilanie 230 V i akumulatorowe.</t>
  </si>
  <si>
    <t>WAGI KUCHENNA ELEKTRONICZNA</t>
  </si>
  <si>
    <t xml:space="preserve">Pojemnik gastronomiczny z uchwytami, wykonany ze stali nierdzewnej GN H=200 mm, 1/6 </t>
  </si>
  <si>
    <t>Pojemnik gastronomiczny z uchwytami, wykonany ze stali nierdzewnej GN H=200 mm, 1/4</t>
  </si>
  <si>
    <t>Pojemnik gastronomiczny z uchwytami, wykonany ze stali nierdzewnej GN H=200 mm 1/2</t>
  </si>
  <si>
    <t xml:space="preserve">Pokrywa ze stali nierdzewnej z uszczelami o podwyższonej jakości do pojemnika GN 1/4 </t>
  </si>
  <si>
    <t>Pokrywa ze stali nierdzewnej z uszczelami o podwyższonej jakości do pojemnika GN 1/6</t>
  </si>
  <si>
    <t>Pokrywa ze stali nierdzewnej z uszczelami o podwyższonej jakości do pojemnika GN 1/2</t>
  </si>
  <si>
    <t>KOSZE NA ODPADY WYKONANE Z WYSOKIEJ JAKOŚCI TWORZYWA SZTUCZNEGO W KOLORZE ANTRACYTOWYM I SZARĄ OBRĘCZĄ O POJEMNOŚCI 50 l Z GŁADKĄ POKRYWĄ WAHADŁOWĄ. DODATKOWO DO KAŻDEJ SZTUKI ETYKIETA SAMOPRZYLEPNA NA POKRYWĘ INFORMUJĄCA O RODZAJU ODPADU (NP. PAPIER, PLASTIK)</t>
  </si>
  <si>
    <t>KOSZE NA ODPADY WYKONANE Z WYSOKIEJ JAKOŚCI TWORZYWA SZTUCZNEGO W KOLORZE ANTRACYTOWYM I SZARĄ OBRĘCZĄ O POJEMNOŚCI 25 l Z GŁADKĄ POKRYWĄ WAHADŁOWĄ. DODATKOWO DO KAŻDEJ SZTUKI ETYKIETA SAMOPRZYLEPNA NA POKRYWĘ INFORMUJĄCA O RODZAJU ODPADU (NP. PAPIER, PLASTIK)</t>
  </si>
  <si>
    <t>Poz. 1 - 2  Wykonany z tworzywa odpornego na środki dezynfekcyjne.</t>
  </si>
  <si>
    <t>Baterie R14 alkaliczne jednorazowego użytku (bez możliwości ładowania)</t>
  </si>
  <si>
    <t>Baterie R9 alkaliczne jednorazowego użytku (bez możliwości ładowania)</t>
  </si>
  <si>
    <t>Baterie R20 alkaliczne jednorazowego użytku (bez możliwości ładowania)</t>
  </si>
  <si>
    <t>Baterie LR03 (AAA) alkaliczne jednorazowego użytku (bez możliwości ładowania)</t>
  </si>
  <si>
    <t xml:space="preserve">Baterie R6 (AA) alkaliczne jednorazowego użytku (bez możliwości ładowania) w którym w charakterze elektrolitu zastosowano roztwory alkaliczne (zasadowe).  Napięcie znamionowe 1,5 V. Ogniwo LR6 osiągające pojemność rzędu 2900 mAh </t>
  </si>
  <si>
    <t>Do zastosowań profesjonalnych, bez możliwości "wylania" się produktu do urządzenia - co będzie podlegało reklamacji jakościowej.</t>
  </si>
  <si>
    <t>Stojak na ubrania (jezdny)</t>
  </si>
  <si>
    <t>Wieszaki na ubrania</t>
  </si>
  <si>
    <t>Opis: Wieszaki wykonane z wytrzymałego tworzywa (drewno/plastik) do konfekcji ciężkiej, z przeznaczeniem do udźwigu całości garderoby, z wytrzymałym mocowaniem haczyka do reszty konstrukcji wieszaka, z poprzeczką do zawieszenia spodni oraz dolnymi zaczepami do zawieszenia spódnicy.</t>
  </si>
  <si>
    <t>Pokrowce na ubrania</t>
  </si>
  <si>
    <t>Zamawiający wymaga dostarczenia dokumentu "Technologia prania" - poz. 3.</t>
  </si>
  <si>
    <r>
      <rPr>
        <b/>
        <sz val="9"/>
        <color indexed="8"/>
        <rFont val="Arial"/>
        <family val="2"/>
      </rPr>
      <t>Pojemnik plastikowy</t>
    </r>
    <r>
      <rPr>
        <sz val="9"/>
        <color indexed="8"/>
        <rFont val="Arial"/>
        <family val="2"/>
      </rPr>
      <t xml:space="preserve"> okrągły o wymiarach min.  490 x 490 x 580 mm o pojemności 90 litrów, posiadający dwa uchyty po bokach oraz pokrywę z rączką kolor biały</t>
    </r>
  </si>
  <si>
    <t>gwarancja</t>
  </si>
  <si>
    <t>termin</t>
  </si>
  <si>
    <t>termin dostawy do 5 dni roboczych</t>
  </si>
  <si>
    <t>termin dostawy do 7 dni roboczych</t>
  </si>
  <si>
    <t>Przy założeniu, że maksymalny termin dostawy to 7 dni roboczych</t>
  </si>
  <si>
    <t>lub</t>
  </si>
  <si>
    <t>okres gwarancji</t>
  </si>
  <si>
    <t>gwarancja 36 miesięcy</t>
  </si>
  <si>
    <t>Opis: Podwójny zbieracz prania o stalowej konstrukcji na kółkach. Wymiary: szer. 640 mm – 750 mm; gł. 460 mm – 560 mm; wys. 950 mm – 960 mm.
Podwójny zbieracz prania z funkcją rozłączenia (funkcjonowania każdej komory oddzielnie) - każdy zbieracz z niezależnym systemem kółek obrotowych.
Obręcze (stelaż) do mocowania worków ze stali nierdzewnej. 4 kółka obrotowe - w tym 2 z blokadą. Opony z gumy termoplastycznej nie brudzącej podłoża, kółka w oprawie stalowej. Dwa haczyki stalowe. Zbieracz  wyposażony w zawiasy do zamocowania 2 pokryw, pokrywy w kolorach: czerwony, niebieski; pokrywy ze zinte-growanym zawiasem otwierane za pomocą mechanizmu peda-łu (oddzielnie dla każdej pokrywy).  Konstrukcja stelaża bez odstających elementów, tj. kółka osa-dzone w linii prostej do pokryw. Zbieracz wykonany z materiałów odpornych na środki dezynfekcyjne.</t>
  </si>
  <si>
    <t xml:space="preserve">Opis: Uniwersalny dozownik łokciowy przeznaczony do łatwego i ekonomicznego dozowania preparatów do dezynfekcji i mycia o następujących właściwościach: łatwy do utrzymania w czystości, wykonany z materiałów odpornych na środki dezynfekcyjne, plastikowy, bez elementów metalowych i transparentnych, dostosowany do pojemników o poj. 500 ml. (wysokość butelki 14 cm (bez szyjki butelki) - z szyjką 17 cm (+/- 0,5cm), szerokość 7,5 cm (+/-0,3cm), średnica otworu 2,5 cm (+/- 0,2cm)). Posiadający możliwość dezynfekcji wszystkich elementów (wyjmowana pompka dozująca) oraz regulowania ilości dozowanego preparatu. Dozowanie preparatów od góry pojemnika. Możliwość zamontowania tacki zabezpieczającej przed kapaniem. Kolor obudowy: biały.  Dołączony zestaw do montażu.  </t>
  </si>
  <si>
    <t>gwarancja 24 miesięcy</t>
  </si>
  <si>
    <t>pakiety nr: 5,6,7,10,12,13,15,16,17,19,20,21,22,23,24,25,27,28,29,30,31,34,35,36,37,38,39,40,41,43,44,45,49,50</t>
  </si>
  <si>
    <t>Opis: stojak na odzież  o wymiarach 1800x1500x700 mm (+/- 100mm), konstrukcja wykonana z profili stalowych z powierzchnią wykończoną lakierem proszkowym, wyposażony w kółka min. fi 50 mm z hamulcem w obsadzie cynkowej</t>
  </si>
  <si>
    <t>Opis: pokrowiec na odzież i obuwie, z przodu zapinany na zamek, po bokach poszerzany, u góry otwór na wieszak, wewnątrz min. 2 wewnętrzne kieszenie na obuwie kryte klapkami z możłiwością prani i dezynfekcji</t>
  </si>
  <si>
    <t>gwarancja 12 miesięcy</t>
  </si>
  <si>
    <t xml:space="preserve">Poniżej proponowane kryteria oceny ofert, zgodnie z rekomendacjami DF </t>
  </si>
  <si>
    <t>pakiety nr:  1,2,3,4,8,9,11,14,18,26,32,33,42,46,47,48,51</t>
  </si>
  <si>
    <t xml:space="preserve">Zamawiający wymaga bezpłatnej obsługi serwisowej w okresie gwarancji, gwarancja na wszystkie elementy przedmiotu zamówienia (bezpłatna naprawa lub wymiana, serwis) min. 12 miesięcy max. 36 miesięcy Wykonawca gwarantuje pełną gwarancję przez okres min. ... lat, w tym koszt napraw, serwisów, konserwacji, przeglądów, obsługi przedmiotu zamówienia po stronie Wykonawcy. </t>
  </si>
  <si>
    <t xml:space="preserve">Zamawiający wymaga bezpłatnej obsługi serwisowej w okresie gwarancji, gwarancja na wszystkie elementy przedmiotu zamówienia (bezpłatna naprawa lub wymiana, serwis) min. 12 miesięcy max. 36 miesięcy. Wykonawca gwarantuje pełną gwarancję przez okres min. .... lat, w tym koszt napraw, serwisów, konserwacji, przeglądów, obsługi przedmiotu zamówienia po stronie Wykonawcy. </t>
  </si>
  <si>
    <t xml:space="preserve">Zamawiający wymaga bezpłatnej obsługi serwisowej w okresie gwarancji, gwarancja na wszystkie elementy przedmiotu zamówienia (bezpłatna naprawa lub wymiana, serwis) min. 12 m-cy max. 36 m-cy. Wykonawca gwarantuje pełną gwarancję przez okres min. ... lat, w tym koszt napraw, serwisów, konserwacji, przeglądów, obsługi przedmiotu zamówienia po stronie Wykonawcy. </t>
  </si>
  <si>
    <t>Zamawiający wymaga bezpłatnej obsługi serwisowej w okresie gwarancji, gwarancja na wszystkie elementy przedmiotu zamówienia (bezpłatna naprawa lub wymiana) min. 12 miesięcy max. 36 miesięcy Wykonawca gwarantuje pełną gwarancję przez okres min. ... Lat.</t>
  </si>
  <si>
    <t>Opis: Kuchenka mikrofalowa wolnostojąca, o pojemności 17-20 litrów.</t>
  </si>
  <si>
    <t>Dozownik na ręczniki papierowe typu składanka ZZ</t>
  </si>
  <si>
    <t>Zamawiający wymaga dołączenia zdjęć do oferty.</t>
  </si>
</sst>
</file>

<file path=xl/styles.xml><?xml version="1.0" encoding="utf-8"?>
<styleSheet xmlns="http://schemas.openxmlformats.org/spreadsheetml/2006/main">
  <numFmts count="3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1]"/>
    <numFmt numFmtId="166" formatCode="_-* #,##0.00\ _z_ł_-;\-* #,##0.00\ _z_ł_-;_-* \-??\ _z_ł_-;_-@_-"/>
    <numFmt numFmtId="167" formatCode="_-* #,##0.00\ [$€]_-;\-* #,##0.00\ [$€]_-;_-* \-??\ [$€]_-;_-@_-"/>
    <numFmt numFmtId="168" formatCode="#,##0.00\ _z_ł"/>
    <numFmt numFmtId="169" formatCode="0.000"/>
    <numFmt numFmtId="170" formatCode="[$€-2]\ #,##0.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
    <numFmt numFmtId="176" formatCode="#,##0.000"/>
    <numFmt numFmtId="177" formatCode="#,##0.0"/>
    <numFmt numFmtId="178" formatCode="&quot; &quot;#,##0.00&quot;      &quot;;&quot;-&quot;#,##0.00&quot;      &quot;;&quot; &quot;&quot;-&quot;#&quot;      &quot;;@&quot; &quot;"/>
    <numFmt numFmtId="179" formatCode="[$-415]General"/>
    <numFmt numFmtId="180" formatCode="#,##0.00&quot; &quot;[$€-407];[Red]&quot;-&quot;#,##0.00&quot; &quot;[$€-407]"/>
    <numFmt numFmtId="181" formatCode="0.0000"/>
    <numFmt numFmtId="182" formatCode="\ #,##0.00&quot;      &quot;;\-#,##0.00&quot;      &quot;;&quot; -&quot;#&quot;      &quot;;@\ "/>
    <numFmt numFmtId="183" formatCode="0.00000000"/>
    <numFmt numFmtId="184" formatCode="0.0000000"/>
    <numFmt numFmtId="185" formatCode="0.000000"/>
    <numFmt numFmtId="186" formatCode="0.00000"/>
    <numFmt numFmtId="187" formatCode="#,##0.00\ [$zł-415];[Red]\-#,##0.00\ [$zł-415]"/>
    <numFmt numFmtId="188" formatCode="#,##0.00&quot; zł&quot;"/>
    <numFmt numFmtId="189" formatCode="#,##0.00&quot; zł&quot;;\-#,##0.00&quot; zł&quot;"/>
  </numFmts>
  <fonts count="64">
    <font>
      <sz val="10"/>
      <name val="Arial"/>
      <family val="0"/>
    </font>
    <font>
      <sz val="8"/>
      <name val="Arial"/>
      <family val="2"/>
    </font>
    <font>
      <b/>
      <sz val="8"/>
      <color indexed="8"/>
      <name val="Verdana"/>
      <family val="2"/>
    </font>
    <font>
      <sz val="12"/>
      <color indexed="8"/>
      <name val="Times New Roman"/>
      <family val="2"/>
    </font>
    <font>
      <sz val="8"/>
      <color indexed="8"/>
      <name val="Verdana"/>
      <family val="2"/>
    </font>
    <font>
      <sz val="8"/>
      <name val="Verdana"/>
      <family val="2"/>
    </font>
    <font>
      <b/>
      <sz val="8"/>
      <name val="Verdana"/>
      <family val="2"/>
    </font>
    <font>
      <sz val="12"/>
      <color indexed="9"/>
      <name val="Times New Roman"/>
      <family val="2"/>
    </font>
    <font>
      <sz val="12"/>
      <color indexed="62"/>
      <name val="Times New Roman"/>
      <family val="2"/>
    </font>
    <font>
      <b/>
      <sz val="12"/>
      <color indexed="63"/>
      <name val="Times New Roman"/>
      <family val="2"/>
    </font>
    <font>
      <sz val="12"/>
      <color indexed="17"/>
      <name val="Times New Roman"/>
      <family val="2"/>
    </font>
    <font>
      <u val="single"/>
      <sz val="12"/>
      <color indexed="12"/>
      <name val="Times New Roman"/>
      <family val="2"/>
    </font>
    <font>
      <sz val="12"/>
      <color indexed="52"/>
      <name val="Times New Roman"/>
      <family val="2"/>
    </font>
    <font>
      <b/>
      <sz val="12"/>
      <color indexed="9"/>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u val="single"/>
      <sz val="12"/>
      <color indexed="36"/>
      <name val="Times New Roman"/>
      <family val="2"/>
    </font>
    <font>
      <b/>
      <sz val="12"/>
      <color indexed="8"/>
      <name val="Times New Roman"/>
      <family val="2"/>
    </font>
    <font>
      <i/>
      <sz val="12"/>
      <color indexed="23"/>
      <name val="Times New Roman"/>
      <family val="2"/>
    </font>
    <font>
      <sz val="12"/>
      <color indexed="10"/>
      <name val="Times New Roman"/>
      <family val="2"/>
    </font>
    <font>
      <b/>
      <sz val="18"/>
      <color indexed="56"/>
      <name val="Cambria"/>
      <family val="2"/>
    </font>
    <font>
      <sz val="12"/>
      <color indexed="20"/>
      <name val="Times New Roman"/>
      <family val="2"/>
    </font>
    <font>
      <sz val="8"/>
      <color indexed="10"/>
      <name val="Verdana"/>
      <family val="2"/>
    </font>
    <font>
      <i/>
      <sz val="8"/>
      <name val="Verdana"/>
      <family val="2"/>
    </font>
    <font>
      <sz val="7"/>
      <name val="Verdana"/>
      <family val="2"/>
    </font>
    <font>
      <b/>
      <sz val="7"/>
      <name val="Verdana"/>
      <family val="2"/>
    </font>
    <font>
      <b/>
      <sz val="10"/>
      <name val="Verdana"/>
      <family val="2"/>
    </font>
    <font>
      <b/>
      <i/>
      <sz val="16"/>
      <color indexed="8"/>
      <name val="Arial"/>
      <family val="2"/>
    </font>
    <font>
      <b/>
      <i/>
      <u val="single"/>
      <sz val="11"/>
      <color indexed="8"/>
      <name val="Arial"/>
      <family val="2"/>
    </font>
    <font>
      <sz val="11"/>
      <color indexed="8"/>
      <name val="Czcionka tekstu podstawowego"/>
      <family val="2"/>
    </font>
    <font>
      <sz val="11"/>
      <color indexed="9"/>
      <name val="Czcionka tekstu podstawowego"/>
      <family val="2"/>
    </font>
    <font>
      <sz val="11"/>
      <color indexed="17"/>
      <name val="Czcionka tekstu podstawowego"/>
      <family val="2"/>
    </font>
    <font>
      <sz val="11"/>
      <color indexed="60"/>
      <name val="Czcionka tekstu podstawowego"/>
      <family val="2"/>
    </font>
    <font>
      <sz val="11"/>
      <color indexed="20"/>
      <name val="Czcionka tekstu podstawowego"/>
      <family val="2"/>
    </font>
    <font>
      <sz val="8"/>
      <name val="Czcionka tekstu podstawowego"/>
      <family val="2"/>
    </font>
    <font>
      <b/>
      <sz val="10"/>
      <color indexed="8"/>
      <name val="Arial"/>
      <family val="2"/>
    </font>
    <font>
      <sz val="10"/>
      <color indexed="8"/>
      <name val="Arial"/>
      <family val="2"/>
    </font>
    <font>
      <sz val="9"/>
      <name val="Arial"/>
      <family val="2"/>
    </font>
    <font>
      <sz val="9"/>
      <color indexed="8"/>
      <name val="Arial"/>
      <family val="2"/>
    </font>
    <font>
      <i/>
      <u val="single"/>
      <sz val="10"/>
      <color indexed="8"/>
      <name val="Arial"/>
      <family val="2"/>
    </font>
    <font>
      <b/>
      <sz val="9"/>
      <name val="Arial"/>
      <family val="2"/>
    </font>
    <font>
      <i/>
      <sz val="9"/>
      <name val="Arial"/>
      <family val="2"/>
    </font>
    <font>
      <b/>
      <sz val="10"/>
      <name val="Arial"/>
      <family val="2"/>
    </font>
    <font>
      <b/>
      <sz val="9"/>
      <color indexed="8"/>
      <name val="Arial"/>
      <family val="2"/>
    </font>
    <font>
      <u val="single"/>
      <sz val="9"/>
      <name val="Arial"/>
      <family val="2"/>
    </font>
    <font>
      <i/>
      <u val="single"/>
      <sz val="9"/>
      <color indexed="8"/>
      <name val="Arial"/>
      <family val="2"/>
    </font>
    <font>
      <i/>
      <sz val="9"/>
      <color indexed="8"/>
      <name val="Arial"/>
      <family val="2"/>
    </font>
    <font>
      <i/>
      <sz val="8"/>
      <color indexed="8"/>
      <name val="Verdana"/>
      <family val="2"/>
    </font>
    <font>
      <b/>
      <i/>
      <sz val="8"/>
      <color indexed="8"/>
      <name val="Verdana"/>
      <family val="2"/>
    </font>
    <font>
      <b/>
      <sz val="12"/>
      <color indexed="8"/>
      <name val="Arial"/>
      <family val="2"/>
    </font>
    <font>
      <sz val="12"/>
      <color indexed="8"/>
      <name val="Arial"/>
      <family val="2"/>
    </font>
    <font>
      <sz val="12"/>
      <name val="Arial"/>
      <family val="2"/>
    </font>
    <font>
      <sz val="12"/>
      <name val="Verdana"/>
      <family val="2"/>
    </font>
    <font>
      <sz val="9"/>
      <name val="Verdana"/>
      <family val="2"/>
    </font>
    <font>
      <b/>
      <sz val="9"/>
      <name val="Verdana"/>
      <family val="2"/>
    </font>
    <font>
      <u val="single"/>
      <sz val="9"/>
      <name val="Verdana"/>
      <family val="2"/>
    </font>
    <font>
      <b/>
      <sz val="12"/>
      <name val="Verdana"/>
      <family val="2"/>
    </font>
    <font>
      <b/>
      <sz val="9"/>
      <color indexed="10"/>
      <name val="Verdana"/>
      <family val="2"/>
    </font>
    <font>
      <sz val="9"/>
      <color indexed="10"/>
      <name val="Verdana"/>
      <family val="2"/>
    </font>
    <font>
      <b/>
      <sz val="9"/>
      <color rgb="FFFF0000"/>
      <name val="Verdana"/>
      <family val="2"/>
    </font>
    <font>
      <sz val="9"/>
      <color rgb="FFFF0000"/>
      <name val="Verdana"/>
      <family val="2"/>
    </font>
  </fonts>
  <fills count="42">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20"/>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2" fillId="3" borderId="0" applyNumberFormat="0" applyBorder="0" applyAlignment="0" applyProtection="0"/>
    <xf numFmtId="0" fontId="3" fillId="4" borderId="0" applyNumberFormat="0" applyBorder="0" applyAlignment="0" applyProtection="0"/>
    <xf numFmtId="0" fontId="32" fillId="5" borderId="0" applyNumberFormat="0" applyBorder="0" applyAlignment="0" applyProtection="0"/>
    <xf numFmtId="0" fontId="3" fillId="6" borderId="0" applyNumberFormat="0" applyBorder="0" applyAlignment="0" applyProtection="0"/>
    <xf numFmtId="0" fontId="32" fillId="7" borderId="0" applyNumberFormat="0" applyBorder="0" applyAlignment="0" applyProtection="0"/>
    <xf numFmtId="0" fontId="3" fillId="8" borderId="0" applyNumberFormat="0" applyBorder="0" applyAlignment="0" applyProtection="0"/>
    <xf numFmtId="0" fontId="32" fillId="9" borderId="0" applyNumberFormat="0" applyBorder="0" applyAlignment="0" applyProtection="0"/>
    <xf numFmtId="0" fontId="3" fillId="10" borderId="0" applyNumberFormat="0" applyBorder="0" applyAlignment="0" applyProtection="0"/>
    <xf numFmtId="0" fontId="32" fillId="11" borderId="0" applyNumberFormat="0" applyBorder="0" applyAlignment="0" applyProtection="0"/>
    <xf numFmtId="0" fontId="3" fillId="12" borderId="0" applyNumberFormat="0" applyBorder="0" applyAlignment="0" applyProtection="0"/>
    <xf numFmtId="0" fontId="32" fillId="13" borderId="0" applyNumberFormat="0" applyBorder="0" applyAlignment="0" applyProtection="0"/>
    <xf numFmtId="0" fontId="3" fillId="14" borderId="0" applyNumberFormat="0" applyBorder="0" applyAlignment="0" applyProtection="0"/>
    <xf numFmtId="0" fontId="32" fillId="15" borderId="0" applyNumberFormat="0" applyBorder="0" applyAlignment="0" applyProtection="0"/>
    <xf numFmtId="0" fontId="3" fillId="16" borderId="0" applyNumberFormat="0" applyBorder="0" applyAlignment="0" applyProtection="0"/>
    <xf numFmtId="0" fontId="32" fillId="17" borderId="0" applyNumberFormat="0" applyBorder="0" applyAlignment="0" applyProtection="0"/>
    <xf numFmtId="0" fontId="3" fillId="18" borderId="0" applyNumberFormat="0" applyBorder="0" applyAlignment="0" applyProtection="0"/>
    <xf numFmtId="0" fontId="32" fillId="19" borderId="0" applyNumberFormat="0" applyBorder="0" applyAlignment="0" applyProtection="0"/>
    <xf numFmtId="0" fontId="3" fillId="8" borderId="0" applyNumberFormat="0" applyBorder="0" applyAlignment="0" applyProtection="0"/>
    <xf numFmtId="0" fontId="32" fillId="9" borderId="0" applyNumberFormat="0" applyBorder="0" applyAlignment="0" applyProtection="0"/>
    <xf numFmtId="0" fontId="3" fillId="14" borderId="0" applyNumberFormat="0" applyBorder="0" applyAlignment="0" applyProtection="0"/>
    <xf numFmtId="0" fontId="32" fillId="15" borderId="0" applyNumberFormat="0" applyBorder="0" applyAlignment="0" applyProtection="0"/>
    <xf numFmtId="0" fontId="3" fillId="20" borderId="0" applyNumberFormat="0" applyBorder="0" applyAlignment="0" applyProtection="0"/>
    <xf numFmtId="0" fontId="32" fillId="21" borderId="0" applyNumberFormat="0" applyBorder="0" applyAlignment="0" applyProtection="0"/>
    <xf numFmtId="0" fontId="7" fillId="22" borderId="0" applyNumberFormat="0" applyBorder="0" applyAlignment="0" applyProtection="0"/>
    <xf numFmtId="0" fontId="33" fillId="23" borderId="0" applyNumberFormat="0" applyBorder="0" applyAlignment="0" applyProtection="0"/>
    <xf numFmtId="0" fontId="7" fillId="16" borderId="0" applyNumberFormat="0" applyBorder="0" applyAlignment="0" applyProtection="0"/>
    <xf numFmtId="0" fontId="33" fillId="17" borderId="0" applyNumberFormat="0" applyBorder="0" applyAlignment="0" applyProtection="0"/>
    <xf numFmtId="0" fontId="7" fillId="18" borderId="0" applyNumberFormat="0" applyBorder="0" applyAlignment="0" applyProtection="0"/>
    <xf numFmtId="0" fontId="33" fillId="19" borderId="0" applyNumberFormat="0" applyBorder="0" applyAlignment="0" applyProtection="0"/>
    <xf numFmtId="0" fontId="7" fillId="24" borderId="0" applyNumberFormat="0" applyBorder="0" applyAlignment="0" applyProtection="0"/>
    <xf numFmtId="0" fontId="33" fillId="25" borderId="0" applyNumberFormat="0" applyBorder="0" applyAlignment="0" applyProtection="0"/>
    <xf numFmtId="0" fontId="7" fillId="26" borderId="0" applyNumberFormat="0" applyBorder="0" applyAlignment="0" applyProtection="0"/>
    <xf numFmtId="0" fontId="33" fillId="27" borderId="0" applyNumberFormat="0" applyBorder="0" applyAlignment="0" applyProtection="0"/>
    <xf numFmtId="0" fontId="7" fillId="28" borderId="0" applyNumberFormat="0" applyBorder="0" applyAlignment="0" applyProtection="0"/>
    <xf numFmtId="0" fontId="3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33" borderId="0" applyNumberFormat="0" applyBorder="0" applyAlignment="0" applyProtection="0"/>
    <xf numFmtId="0" fontId="8" fillId="12" borderId="1" applyNumberFormat="0" applyAlignment="0" applyProtection="0"/>
    <xf numFmtId="0" fontId="9" fillId="34" borderId="2" applyNumberFormat="0" applyAlignment="0" applyProtection="0"/>
    <xf numFmtId="0" fontId="10" fillId="6" borderId="0" applyNumberFormat="0" applyBorder="0" applyAlignment="0" applyProtection="0"/>
    <xf numFmtId="0" fontId="34"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3" fillId="0" borderId="0" applyFill="0" applyBorder="0" applyAlignment="0" applyProtection="0"/>
    <xf numFmtId="0" fontId="30" fillId="0" borderId="0">
      <alignment horizontal="center"/>
      <protection/>
    </xf>
    <xf numFmtId="0" fontId="30" fillId="0" borderId="0">
      <alignment horizontal="center" textRotation="90"/>
      <protection/>
    </xf>
    <xf numFmtId="0" fontId="11" fillId="0" borderId="0" applyNumberFormat="0" applyFill="0" applyBorder="0" applyAlignment="0" applyProtection="0"/>
    <xf numFmtId="0" fontId="12" fillId="0" borderId="3" applyNumberFormat="0" applyFill="0" applyAlignment="0" applyProtection="0"/>
    <xf numFmtId="0" fontId="13" fillId="35"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36" borderId="0" applyNumberFormat="0" applyBorder="0" applyAlignment="0" applyProtection="0"/>
    <xf numFmtId="0" fontId="35" fillId="37" borderId="0" applyNumberFormat="0" applyBorder="0" applyAlignment="0" applyProtection="0"/>
    <xf numFmtId="179"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2" fillId="0" borderId="0">
      <alignment/>
      <protection/>
    </xf>
    <xf numFmtId="0" fontId="18" fillId="34"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31" fillId="0" borderId="0">
      <alignment/>
      <protection/>
    </xf>
    <xf numFmtId="180" fontId="31" fillId="0" borderId="0">
      <alignment/>
      <protection/>
    </xf>
    <xf numFmtId="0" fontId="20"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3" fillId="38"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 borderId="0" applyNumberFormat="0" applyBorder="0" applyAlignment="0" applyProtection="0"/>
    <xf numFmtId="0" fontId="36" fillId="5" borderId="0" applyNumberFormat="0" applyBorder="0" applyAlignment="0" applyProtection="0"/>
  </cellStyleXfs>
  <cellXfs count="438">
    <xf numFmtId="0" fontId="0" fillId="0" borderId="0" xfId="0" applyAlignment="1">
      <alignment/>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4" fontId="4" fillId="0" borderId="10" xfId="0" applyNumberFormat="1" applyFont="1" applyBorder="1" applyAlignment="1">
      <alignment horizontal="center" vertical="center" wrapText="1"/>
    </xf>
    <xf numFmtId="0" fontId="2" fillId="0" borderId="0" xfId="0" applyFont="1" applyAlignment="1">
      <alignment horizontal="center" vertical="center"/>
    </xf>
    <xf numFmtId="4"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10"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Fill="1" applyAlignment="1">
      <alignment horizontal="center" vertical="center" wrapText="1"/>
    </xf>
    <xf numFmtId="0" fontId="2" fillId="0" borderId="0" xfId="0" applyFont="1" applyBorder="1" applyAlignment="1">
      <alignment horizontal="center" vertical="center"/>
    </xf>
    <xf numFmtId="0" fontId="5" fillId="0" borderId="0" xfId="0" applyFont="1" applyAlignment="1">
      <alignment horizontal="center" vertical="center" wrapText="1"/>
    </xf>
    <xf numFmtId="0" fontId="6" fillId="0" borderId="0" xfId="0" applyFont="1" applyFill="1" applyBorder="1" applyAlignment="1">
      <alignment horizontal="center" vertical="center"/>
    </xf>
    <xf numFmtId="3" fontId="4" fillId="0" borderId="0" xfId="0" applyNumberFormat="1" applyFont="1" applyBorder="1" applyAlignment="1">
      <alignment horizontal="center" vertical="center" wrapText="1"/>
    </xf>
    <xf numFmtId="4" fontId="4" fillId="0" borderId="0" xfId="0" applyNumberFormat="1" applyFont="1" applyAlignment="1">
      <alignment horizontal="center" vertical="center"/>
    </xf>
    <xf numFmtId="4" fontId="4" fillId="0" borderId="10" xfId="0" applyNumberFormat="1" applyFont="1" applyBorder="1" applyAlignment="1">
      <alignment horizontal="center" vertical="center"/>
    </xf>
    <xf numFmtId="4" fontId="2" fillId="0" borderId="0" xfId="0" applyNumberFormat="1" applyFont="1" applyAlignment="1">
      <alignment horizontal="center" vertical="center" wrapText="1"/>
    </xf>
    <xf numFmtId="0" fontId="2" fillId="0" borderId="10" xfId="78" applyFont="1" applyBorder="1" applyAlignment="1">
      <alignment horizontal="center" vertical="center" wrapText="1"/>
      <protection/>
    </xf>
    <xf numFmtId="0" fontId="2"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6" fillId="0" borderId="10" xfId="78" applyFont="1" applyBorder="1" applyAlignment="1">
      <alignment horizontal="center" vertical="center" wrapText="1"/>
      <protection/>
    </xf>
    <xf numFmtId="3" fontId="5" fillId="0" borderId="10" xfId="0" applyNumberFormat="1" applyFont="1" applyFill="1" applyBorder="1" applyAlignment="1">
      <alignment horizontal="center" vertical="center" wrapText="1"/>
    </xf>
    <xf numFmtId="0" fontId="6" fillId="0" borderId="11" xfId="0" applyFont="1" applyBorder="1" applyAlignment="1">
      <alignment horizontal="center" vertical="center"/>
    </xf>
    <xf numFmtId="0" fontId="6" fillId="0" borderId="0" xfId="0" applyFont="1" applyAlignment="1">
      <alignment horizontal="right" vertical="center"/>
    </xf>
    <xf numFmtId="0" fontId="4"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28" fillId="0" borderId="12"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Alignment="1">
      <alignment horizontal="center" vertical="center"/>
    </xf>
    <xf numFmtId="4" fontId="5" fillId="0" borderId="10" xfId="0" applyNumberFormat="1" applyFont="1" applyBorder="1" applyAlignment="1">
      <alignment horizontal="center" vertical="center"/>
    </xf>
    <xf numFmtId="0" fontId="28"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5" fillId="0" borderId="14" xfId="0" applyFont="1" applyBorder="1" applyAlignment="1">
      <alignment horizontal="center" vertical="center"/>
    </xf>
    <xf numFmtId="0" fontId="2" fillId="0" borderId="11" xfId="0" applyFont="1" applyFill="1" applyBorder="1" applyAlignment="1">
      <alignment vertical="center"/>
    </xf>
    <xf numFmtId="4" fontId="5" fillId="0" borderId="10" xfId="0" applyNumberFormat="1" applyFont="1" applyFill="1" applyBorder="1" applyAlignment="1">
      <alignment horizontal="center" vertical="center"/>
    </xf>
    <xf numFmtId="4" fontId="5" fillId="0" borderId="0" xfId="0" applyNumberFormat="1" applyFont="1" applyAlignment="1">
      <alignment horizontal="center" vertical="center"/>
    </xf>
    <xf numFmtId="4" fontId="6" fillId="0" borderId="0" xfId="0" applyNumberFormat="1" applyFont="1" applyAlignment="1">
      <alignment horizontal="center" vertical="center"/>
    </xf>
    <xf numFmtId="3" fontId="4" fillId="0" borderId="10" xfId="0" applyNumberFormat="1" applyFont="1" applyFill="1" applyBorder="1" applyAlignment="1">
      <alignment horizontal="center" vertical="center" wrapText="1"/>
    </xf>
    <xf numFmtId="4" fontId="6" fillId="0" borderId="10" xfId="0" applyNumberFormat="1" applyFont="1" applyBorder="1" applyAlignment="1">
      <alignment horizontal="center" vertical="center"/>
    </xf>
    <xf numFmtId="4" fontId="4" fillId="0" borderId="10" xfId="0" applyNumberFormat="1" applyFont="1" applyFill="1" applyBorder="1" applyAlignment="1">
      <alignment horizontal="center" vertical="center" wrapText="1"/>
    </xf>
    <xf numFmtId="4" fontId="4" fillId="0" borderId="0" xfId="0" applyNumberFormat="1" applyFont="1" applyBorder="1" applyAlignment="1">
      <alignment horizontal="center" vertical="center" wrapText="1"/>
    </xf>
    <xf numFmtId="4" fontId="2" fillId="0" borderId="0" xfId="0" applyNumberFormat="1" applyFont="1" applyAlignment="1">
      <alignment horizontal="center" vertical="center"/>
    </xf>
    <xf numFmtId="0" fontId="2" fillId="0" borderId="10" xfId="0" applyFont="1" applyBorder="1" applyAlignment="1">
      <alignment horizontal="left" vertical="center" wrapText="1"/>
    </xf>
    <xf numFmtId="4" fontId="5" fillId="0" borderId="15" xfId="0" applyNumberFormat="1" applyFont="1" applyBorder="1" applyAlignment="1">
      <alignment horizontal="center" vertical="center" wrapText="1"/>
    </xf>
    <xf numFmtId="0" fontId="5" fillId="0" borderId="15" xfId="0" applyFont="1" applyBorder="1" applyAlignment="1">
      <alignment horizontal="center" vertical="center" wrapText="1"/>
    </xf>
    <xf numFmtId="4" fontId="6" fillId="0" borderId="15" xfId="0" applyNumberFormat="1" applyFont="1" applyBorder="1" applyAlignment="1">
      <alignment horizontal="center" vertical="center" wrapText="1"/>
    </xf>
    <xf numFmtId="0" fontId="5" fillId="0" borderId="0" xfId="79" applyFont="1" applyFill="1">
      <alignment/>
      <protection/>
    </xf>
    <xf numFmtId="49" fontId="4" fillId="0" borderId="10" xfId="0" applyNumberFormat="1" applyFont="1" applyFill="1" applyBorder="1" applyAlignment="1">
      <alignment horizontal="center" vertical="center" wrapText="1"/>
    </xf>
    <xf numFmtId="0" fontId="26" fillId="0" borderId="0" xfId="79" applyFont="1" applyFill="1" applyAlignment="1">
      <alignment horizontal="left" vertical="center"/>
      <protection/>
    </xf>
    <xf numFmtId="0" fontId="5" fillId="0" borderId="0" xfId="79" applyFont="1" applyFill="1" applyAlignment="1">
      <alignment/>
      <protection/>
    </xf>
    <xf numFmtId="0" fontId="5" fillId="0" borderId="14" xfId="0" applyFont="1" applyFill="1" applyBorder="1" applyAlignment="1">
      <alignment horizontal="center" vertical="center"/>
    </xf>
    <xf numFmtId="4" fontId="5" fillId="0" borderId="0" xfId="79" applyNumberFormat="1" applyFont="1" applyFill="1">
      <alignment/>
      <protection/>
    </xf>
    <xf numFmtId="0" fontId="39" fillId="0" borderId="0" xfId="80" applyFont="1" applyAlignment="1">
      <alignment horizontal="center" vertical="center"/>
      <protection/>
    </xf>
    <xf numFmtId="0" fontId="39" fillId="0" borderId="0" xfId="80" applyFont="1">
      <alignment/>
      <protection/>
    </xf>
    <xf numFmtId="0" fontId="41" fillId="0" borderId="10" xfId="80" applyFont="1" applyBorder="1" applyAlignment="1">
      <alignment vertical="center" wrapText="1"/>
      <protection/>
    </xf>
    <xf numFmtId="0" fontId="39" fillId="0" borderId="0" xfId="80" applyFont="1" applyAlignment="1">
      <alignment horizontal="center" vertical="center" wrapText="1"/>
      <protection/>
    </xf>
    <xf numFmtId="0" fontId="39" fillId="0" borderId="0" xfId="80" applyFont="1" applyAlignment="1">
      <alignment vertical="center" wrapText="1"/>
      <protection/>
    </xf>
    <xf numFmtId="0" fontId="38" fillId="0" borderId="0" xfId="80" applyFont="1" applyAlignment="1">
      <alignment horizontal="center" vertical="center" wrapText="1"/>
      <protection/>
    </xf>
    <xf numFmtId="4" fontId="38" fillId="0" borderId="10" xfId="80" applyNumberFormat="1" applyFont="1" applyBorder="1" applyAlignment="1">
      <alignment horizontal="center" vertical="center" wrapText="1"/>
      <protection/>
    </xf>
    <xf numFmtId="0" fontId="39" fillId="0" borderId="0" xfId="80" applyFont="1" applyAlignment="1">
      <alignment vertical="center"/>
      <protection/>
    </xf>
    <xf numFmtId="0" fontId="38" fillId="0" borderId="0" xfId="80" applyFont="1" applyAlignment="1">
      <alignment horizontal="right" vertical="center"/>
      <protection/>
    </xf>
    <xf numFmtId="0" fontId="38" fillId="0" borderId="10" xfId="80" applyFont="1" applyBorder="1" applyAlignment="1">
      <alignment horizontal="center" vertical="center" wrapText="1"/>
      <protection/>
    </xf>
    <xf numFmtId="4" fontId="38" fillId="0" borderId="15" xfId="80" applyNumberFormat="1" applyFont="1" applyBorder="1" applyAlignment="1">
      <alignment horizontal="center" vertical="center" wrapText="1"/>
      <protection/>
    </xf>
    <xf numFmtId="4" fontId="39" fillId="0" borderId="10" xfId="80" applyNumberFormat="1" applyFont="1" applyBorder="1" applyAlignment="1">
      <alignment horizontal="center" vertical="center"/>
      <protection/>
    </xf>
    <xf numFmtId="0" fontId="40" fillId="0" borderId="10" xfId="80" applyFont="1" applyBorder="1" applyAlignment="1">
      <alignment vertical="center" wrapText="1"/>
      <protection/>
    </xf>
    <xf numFmtId="4" fontId="39" fillId="0" borderId="10" xfId="80" applyNumberFormat="1" applyFont="1" applyBorder="1" applyAlignment="1">
      <alignment horizontal="center" vertical="center" wrapText="1"/>
      <protection/>
    </xf>
    <xf numFmtId="0" fontId="40" fillId="0" borderId="10" xfId="79" applyFont="1" applyFill="1" applyBorder="1" applyAlignment="1">
      <alignment horizontal="center" vertical="center"/>
      <protection/>
    </xf>
    <xf numFmtId="0" fontId="43" fillId="0" borderId="10" xfId="0" applyFont="1" applyFill="1" applyBorder="1" applyAlignment="1">
      <alignment horizontal="left" vertical="center" wrapText="1"/>
    </xf>
    <xf numFmtId="0" fontId="40" fillId="0" borderId="10" xfId="79" applyFont="1" applyFill="1" applyBorder="1" applyAlignment="1">
      <alignment horizontal="center" vertical="center" wrapText="1"/>
      <protection/>
    </xf>
    <xf numFmtId="9" fontId="40" fillId="0" borderId="10" xfId="79" applyNumberFormat="1" applyFont="1" applyFill="1" applyBorder="1" applyAlignment="1">
      <alignment horizontal="center" vertical="center" wrapText="1"/>
      <protection/>
    </xf>
    <xf numFmtId="4" fontId="40" fillId="0" borderId="10" xfId="79" applyNumberFormat="1" applyFont="1" applyFill="1" applyBorder="1" applyAlignment="1">
      <alignment horizontal="center" vertical="center" wrapText="1"/>
      <protection/>
    </xf>
    <xf numFmtId="0" fontId="40" fillId="0" borderId="0" xfId="79" applyFont="1" applyFill="1">
      <alignment/>
      <protection/>
    </xf>
    <xf numFmtId="0" fontId="40" fillId="0" borderId="10" xfId="78" applyFont="1" applyFill="1" applyBorder="1" applyAlignment="1">
      <alignment horizontal="center" vertical="center" wrapText="1"/>
      <protection/>
    </xf>
    <xf numFmtId="4" fontId="40" fillId="0" borderId="10" xfId="79" applyNumberFormat="1" applyFont="1" applyFill="1" applyBorder="1" applyAlignment="1">
      <alignment horizontal="center" vertical="center"/>
      <protection/>
    </xf>
    <xf numFmtId="0" fontId="43" fillId="0" borderId="0" xfId="79" applyFont="1" applyFill="1" applyBorder="1" applyAlignment="1">
      <alignment horizontal="center" vertical="center"/>
      <protection/>
    </xf>
    <xf numFmtId="2" fontId="40" fillId="0" borderId="0" xfId="79" applyNumberFormat="1" applyFont="1" applyFill="1" applyBorder="1" applyAlignment="1">
      <alignment horizontal="center" vertical="center"/>
      <protection/>
    </xf>
    <xf numFmtId="0" fontId="44" fillId="0" borderId="0" xfId="79" applyFont="1" applyFill="1" applyAlignment="1">
      <alignment horizontal="left" vertical="center"/>
      <protection/>
    </xf>
    <xf numFmtId="0" fontId="43" fillId="0" borderId="10" xfId="78" applyFont="1" applyFill="1" applyBorder="1" applyAlignment="1">
      <alignment vertical="center" wrapText="1"/>
      <protection/>
    </xf>
    <xf numFmtId="4" fontId="40" fillId="0" borderId="10" xfId="79" applyNumberFormat="1" applyFont="1" applyBorder="1" applyAlignment="1">
      <alignment horizontal="center" vertical="center" wrapText="1"/>
      <protection/>
    </xf>
    <xf numFmtId="4" fontId="40" fillId="0" borderId="10" xfId="78" applyNumberFormat="1" applyFont="1" applyFill="1" applyBorder="1" applyAlignment="1">
      <alignment horizontal="center" vertical="center" wrapText="1"/>
      <protection/>
    </xf>
    <xf numFmtId="0" fontId="45" fillId="0" borderId="0" xfId="0" applyFont="1" applyFill="1" applyAlignment="1">
      <alignment horizontal="left" vertical="center"/>
    </xf>
    <xf numFmtId="0" fontId="45" fillId="0" borderId="0" xfId="79" applyFont="1" applyFill="1" applyBorder="1" applyAlignment="1">
      <alignment vertical="center"/>
      <protection/>
    </xf>
    <xf numFmtId="0" fontId="0" fillId="0" borderId="0" xfId="79" applyFont="1" applyFill="1" applyBorder="1" applyAlignment="1">
      <alignment vertical="center"/>
      <protection/>
    </xf>
    <xf numFmtId="0" fontId="0" fillId="0" borderId="0" xfId="79" applyFont="1" applyFill="1" applyAlignment="1">
      <alignment vertical="center"/>
      <protection/>
    </xf>
    <xf numFmtId="0" fontId="45" fillId="0" borderId="0" xfId="79" applyFont="1" applyFill="1" applyAlignment="1">
      <alignment horizontal="right" vertical="center"/>
      <protection/>
    </xf>
    <xf numFmtId="0" fontId="45" fillId="0" borderId="0" xfId="79" applyFont="1" applyFill="1" applyBorder="1" applyAlignment="1">
      <alignment horizontal="center" vertical="center"/>
      <protection/>
    </xf>
    <xf numFmtId="0" fontId="0" fillId="0" borderId="0" xfId="78" applyFont="1" applyFill="1" applyBorder="1" applyAlignment="1">
      <alignment vertical="center" wrapText="1"/>
      <protection/>
    </xf>
    <xf numFmtId="0" fontId="0" fillId="0" borderId="0" xfId="78" applyFont="1" applyFill="1" applyBorder="1" applyAlignment="1">
      <alignment horizontal="center" vertical="center" wrapText="1"/>
      <protection/>
    </xf>
    <xf numFmtId="2" fontId="0" fillId="0" borderId="0" xfId="78" applyNumberFormat="1" applyFont="1" applyFill="1" applyBorder="1" applyAlignment="1">
      <alignment horizontal="center" vertical="center" wrapText="1"/>
      <protection/>
    </xf>
    <xf numFmtId="0" fontId="0" fillId="0" borderId="0" xfId="79" applyFont="1" applyFill="1">
      <alignment/>
      <protection/>
    </xf>
    <xf numFmtId="0" fontId="45" fillId="0" borderId="0" xfId="0" applyFont="1" applyAlignment="1">
      <alignment horizontal="center" vertical="center"/>
    </xf>
    <xf numFmtId="4" fontId="45" fillId="0" borderId="15" xfId="79" applyNumberFormat="1" applyFont="1" applyFill="1" applyBorder="1" applyAlignment="1">
      <alignment horizontal="center" vertical="center" wrapText="1"/>
      <protection/>
    </xf>
    <xf numFmtId="4" fontId="45" fillId="0" borderId="15" xfId="78" applyNumberFormat="1" applyFont="1" applyFill="1" applyBorder="1" applyAlignment="1">
      <alignment horizontal="center" vertical="center" wrapText="1"/>
      <protection/>
    </xf>
    <xf numFmtId="0" fontId="40" fillId="0" borderId="0" xfId="79" applyFont="1" applyFill="1" applyAlignment="1">
      <alignment/>
      <protection/>
    </xf>
    <xf numFmtId="0" fontId="46" fillId="0" borderId="0" xfId="80" applyFont="1" applyAlignment="1">
      <alignment horizontal="left" vertical="center"/>
      <protection/>
    </xf>
    <xf numFmtId="0" fontId="41" fillId="0" borderId="0" xfId="80" applyFont="1" applyAlignment="1">
      <alignment horizontal="center" vertical="center"/>
      <protection/>
    </xf>
    <xf numFmtId="0" fontId="41" fillId="0" borderId="10" xfId="80" applyFont="1" applyBorder="1" applyAlignment="1">
      <alignment horizontal="center" vertical="center"/>
      <protection/>
    </xf>
    <xf numFmtId="4" fontId="41" fillId="0" borderId="10" xfId="80" applyNumberFormat="1" applyFont="1" applyBorder="1" applyAlignment="1">
      <alignment horizontal="center" vertical="center"/>
      <protection/>
    </xf>
    <xf numFmtId="3" fontId="43" fillId="0" borderId="10" xfId="79" applyNumberFormat="1" applyFont="1" applyFill="1" applyBorder="1" applyAlignment="1">
      <alignment horizontal="center" vertical="center" wrapText="1"/>
      <protection/>
    </xf>
    <xf numFmtId="3" fontId="43" fillId="0" borderId="10" xfId="78" applyNumberFormat="1" applyFont="1" applyFill="1" applyBorder="1" applyAlignment="1">
      <alignment horizontal="center" vertical="center" wrapText="1"/>
      <protection/>
    </xf>
    <xf numFmtId="0" fontId="47" fillId="0" borderId="0" xfId="79" applyFont="1" applyFill="1" applyAlignment="1">
      <alignment/>
      <protection/>
    </xf>
    <xf numFmtId="0" fontId="0" fillId="0" borderId="0" xfId="79" applyFont="1" applyBorder="1" applyAlignment="1">
      <alignment vertical="center"/>
      <protection/>
    </xf>
    <xf numFmtId="0" fontId="38" fillId="0" borderId="0" xfId="79" applyFont="1" applyBorder="1" applyAlignment="1">
      <alignment vertical="center"/>
      <protection/>
    </xf>
    <xf numFmtId="0" fontId="38" fillId="0" borderId="10" xfId="0" applyFont="1" applyBorder="1" applyAlignment="1">
      <alignment horizontal="center" vertical="center" wrapText="1"/>
    </xf>
    <xf numFmtId="0" fontId="48" fillId="0" borderId="0" xfId="80" applyFont="1">
      <alignment/>
      <protection/>
    </xf>
    <xf numFmtId="0" fontId="46" fillId="0" borderId="10" xfId="80" applyFont="1" applyBorder="1" applyAlignment="1">
      <alignment vertical="center" wrapText="1"/>
      <protection/>
    </xf>
    <xf numFmtId="0" fontId="6" fillId="0" borderId="0" xfId="0" applyFont="1" applyBorder="1" applyAlignment="1">
      <alignment horizontal="center" vertical="center" wrapText="1"/>
    </xf>
    <xf numFmtId="0" fontId="41" fillId="0" borderId="0" xfId="80" applyFont="1">
      <alignment/>
      <protection/>
    </xf>
    <xf numFmtId="0" fontId="41" fillId="0" borderId="0" xfId="80" applyFont="1" applyAlignment="1">
      <alignment horizontal="center" vertical="center" wrapText="1"/>
      <protection/>
    </xf>
    <xf numFmtId="0" fontId="41" fillId="0" borderId="0" xfId="80" applyFont="1" applyAlignment="1">
      <alignment vertical="center" wrapText="1"/>
      <protection/>
    </xf>
    <xf numFmtId="0" fontId="49" fillId="0" borderId="0" xfId="80" applyFont="1">
      <alignment/>
      <protection/>
    </xf>
    <xf numFmtId="0" fontId="44" fillId="0" borderId="0" xfId="79" applyFont="1" applyFill="1" applyAlignment="1">
      <alignment/>
      <protection/>
    </xf>
    <xf numFmtId="0" fontId="6" fillId="0" borderId="10" xfId="0" applyFont="1" applyBorder="1" applyAlignment="1">
      <alignment horizontal="center" vertical="center"/>
    </xf>
    <xf numFmtId="4" fontId="2" fillId="0" borderId="15" xfId="0" applyNumberFormat="1"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0" xfId="0" applyFont="1" applyAlignment="1">
      <alignment horizontal="center" vertical="center" wrapText="1"/>
    </xf>
    <xf numFmtId="0" fontId="50" fillId="0" borderId="0" xfId="0" applyFont="1" applyAlignment="1">
      <alignment vertical="center" wrapText="1"/>
    </xf>
    <xf numFmtId="4" fontId="38" fillId="0" borderId="0" xfId="80" applyNumberFormat="1" applyFont="1" applyBorder="1" applyAlignment="1">
      <alignment horizontal="center" vertical="center" wrapText="1"/>
      <protection/>
    </xf>
    <xf numFmtId="4" fontId="39" fillId="0" borderId="0" xfId="80" applyNumberFormat="1" applyFont="1" applyBorder="1" applyAlignment="1">
      <alignment horizontal="center" vertical="center"/>
      <protection/>
    </xf>
    <xf numFmtId="0" fontId="41" fillId="0" borderId="10" xfId="80" applyFont="1" applyBorder="1" applyAlignment="1">
      <alignment wrapText="1"/>
      <protection/>
    </xf>
    <xf numFmtId="0" fontId="39" fillId="0" borderId="10" xfId="80" applyFont="1" applyBorder="1" applyAlignment="1">
      <alignment horizontal="center" vertical="center" wrapText="1"/>
      <protection/>
    </xf>
    <xf numFmtId="0" fontId="5" fillId="0" borderId="0" xfId="0" applyFont="1" applyBorder="1" applyAlignment="1">
      <alignment horizontal="center" vertical="center"/>
    </xf>
    <xf numFmtId="0" fontId="27" fillId="0" borderId="0" xfId="0" applyFont="1" applyBorder="1" applyAlignment="1">
      <alignment horizontal="center" vertical="center" wrapText="1"/>
    </xf>
    <xf numFmtId="0" fontId="2"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4" fontId="5" fillId="0" borderId="10" xfId="0" applyNumberFormat="1" applyFont="1" applyBorder="1" applyAlignment="1">
      <alignment horizontal="center" vertical="center" wrapText="1"/>
    </xf>
    <xf numFmtId="4" fontId="4" fillId="0" borderId="14"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0" fontId="4" fillId="0" borderId="17" xfId="0" applyFont="1" applyBorder="1" applyAlignment="1">
      <alignment horizontal="center" vertical="center" wrapText="1"/>
    </xf>
    <xf numFmtId="2" fontId="5" fillId="0"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0" fontId="4" fillId="0" borderId="10" xfId="0" applyNumberFormat="1"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17" xfId="0" applyFont="1" applyBorder="1" applyAlignment="1">
      <alignment horizontal="left" vertical="center" wrapText="1"/>
    </xf>
    <xf numFmtId="3" fontId="5" fillId="0" borderId="10" xfId="0" applyNumberFormat="1" applyFont="1" applyBorder="1" applyAlignment="1">
      <alignment horizontal="center" vertical="center"/>
    </xf>
    <xf numFmtId="0" fontId="4" fillId="0" borderId="10" xfId="0" applyFont="1" applyFill="1" applyBorder="1" applyAlignment="1">
      <alignment horizontal="left" vertical="center" wrapText="1"/>
    </xf>
    <xf numFmtId="9" fontId="5" fillId="0" borderId="10" xfId="0" applyNumberFormat="1" applyFont="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3" fontId="39" fillId="0" borderId="10" xfId="80" applyNumberFormat="1" applyFont="1" applyBorder="1" applyAlignment="1">
      <alignment vertical="center" wrapText="1"/>
      <protection/>
    </xf>
    <xf numFmtId="9" fontId="39" fillId="0" borderId="10" xfId="80" applyNumberFormat="1" applyFont="1" applyBorder="1" applyAlignment="1">
      <alignment horizontal="center" vertical="center" wrapText="1"/>
      <protection/>
    </xf>
    <xf numFmtId="0" fontId="41" fillId="0" borderId="10" xfId="80" applyFont="1" applyBorder="1">
      <alignment/>
      <protection/>
    </xf>
    <xf numFmtId="0" fontId="41" fillId="0" borderId="10" xfId="80" applyFont="1" applyBorder="1" applyAlignment="1">
      <alignment horizontal="center"/>
      <protection/>
    </xf>
    <xf numFmtId="2" fontId="41" fillId="0" borderId="10" xfId="80" applyNumberFormat="1" applyFont="1" applyBorder="1" applyAlignment="1">
      <alignment horizontal="center" vertical="center"/>
      <protection/>
    </xf>
    <xf numFmtId="0" fontId="41" fillId="0" borderId="10" xfId="80" applyFont="1" applyBorder="1" applyAlignment="1">
      <alignment horizontal="left" vertical="center" wrapText="1"/>
      <protection/>
    </xf>
    <xf numFmtId="0" fontId="41" fillId="0" borderId="10" xfId="80" applyFont="1" applyBorder="1" applyAlignment="1">
      <alignment horizontal="left"/>
      <protection/>
    </xf>
    <xf numFmtId="3" fontId="41" fillId="0" borderId="10" xfId="80" applyNumberFormat="1" applyFont="1" applyBorder="1" applyAlignment="1">
      <alignment/>
      <protection/>
    </xf>
    <xf numFmtId="4" fontId="39" fillId="0" borderId="10" xfId="80" applyNumberFormat="1" applyFont="1" applyBorder="1" applyAlignment="1">
      <alignment horizontal="right" vertical="center" wrapText="1"/>
      <protection/>
    </xf>
    <xf numFmtId="0" fontId="4" fillId="0" borderId="10" xfId="0" applyFont="1" applyFill="1" applyBorder="1" applyAlignment="1">
      <alignment horizontal="center" vertical="center" wrapText="1"/>
    </xf>
    <xf numFmtId="0" fontId="4" fillId="0" borderId="10" xfId="78" applyFont="1" applyFill="1" applyBorder="1" applyAlignment="1">
      <alignment horizontal="left" vertical="center" wrapText="1"/>
      <protection/>
    </xf>
    <xf numFmtId="0" fontId="5" fillId="0" borderId="10" xfId="78" applyFont="1" applyFill="1" applyBorder="1" applyAlignment="1">
      <alignment horizontal="center" vertical="center" wrapText="1"/>
      <protection/>
    </xf>
    <xf numFmtId="3" fontId="5" fillId="0" borderId="10" xfId="78" applyNumberFormat="1" applyFont="1" applyFill="1" applyBorder="1" applyAlignment="1">
      <alignment horizontal="center" vertical="center" wrapText="1"/>
      <protection/>
    </xf>
    <xf numFmtId="4" fontId="5" fillId="0" borderId="10" xfId="78" applyNumberFormat="1" applyFont="1" applyFill="1" applyBorder="1" applyAlignment="1">
      <alignment horizontal="center" vertical="center" wrapText="1"/>
      <protection/>
    </xf>
    <xf numFmtId="4" fontId="41" fillId="0" borderId="10" xfId="80" applyNumberFormat="1" applyFont="1" applyBorder="1" applyAlignment="1">
      <alignment horizontal="right" vertical="center"/>
      <protection/>
    </xf>
    <xf numFmtId="9" fontId="41" fillId="0" borderId="10" xfId="80" applyNumberFormat="1" applyFont="1" applyBorder="1" applyAlignment="1">
      <alignment horizontal="right" vertical="center"/>
      <protection/>
    </xf>
    <xf numFmtId="0" fontId="5" fillId="0" borderId="0" xfId="79" applyFont="1" applyFill="1" applyAlignment="1">
      <alignment horizontal="center" vertical="center" wrapText="1"/>
      <protection/>
    </xf>
    <xf numFmtId="2" fontId="40" fillId="0" borderId="0" xfId="79" applyNumberFormat="1" applyFont="1" applyFill="1" applyAlignment="1">
      <alignment horizontal="center" vertical="center"/>
      <protection/>
    </xf>
    <xf numFmtId="9" fontId="40" fillId="0" borderId="0" xfId="79" applyNumberFormat="1" applyFont="1" applyFill="1" applyAlignment="1">
      <alignment horizontal="center" vertical="center"/>
      <protection/>
    </xf>
    <xf numFmtId="0" fontId="40" fillId="0" borderId="0" xfId="79" applyFont="1" applyFill="1" applyAlignment="1">
      <alignment horizontal="center" vertical="center"/>
      <protection/>
    </xf>
    <xf numFmtId="9" fontId="41" fillId="0" borderId="0" xfId="80" applyNumberFormat="1" applyFont="1" applyAlignment="1">
      <alignment horizontal="center" vertical="center"/>
      <protection/>
    </xf>
    <xf numFmtId="9" fontId="39" fillId="0" borderId="0" xfId="80" applyNumberFormat="1" applyFont="1" applyBorder="1" applyAlignment="1">
      <alignment horizontal="center" vertical="center" wrapText="1"/>
      <protection/>
    </xf>
    <xf numFmtId="2" fontId="0" fillId="0" borderId="0" xfId="79" applyNumberFormat="1" applyFont="1" applyBorder="1" applyAlignment="1">
      <alignment vertical="center"/>
      <protection/>
    </xf>
    <xf numFmtId="2" fontId="41" fillId="0" borderId="0" xfId="80" applyNumberFormat="1" applyFont="1" applyBorder="1">
      <alignment/>
      <protection/>
    </xf>
    <xf numFmtId="2" fontId="5" fillId="0" borderId="0" xfId="0" applyNumberFormat="1" applyFont="1" applyBorder="1" applyAlignment="1">
      <alignment horizontal="center" vertical="center" wrapText="1"/>
    </xf>
    <xf numFmtId="9" fontId="41" fillId="0" borderId="0" xfId="80" applyNumberFormat="1" applyFont="1" applyBorder="1" applyAlignment="1">
      <alignment horizontal="center" vertical="center"/>
      <protection/>
    </xf>
    <xf numFmtId="9" fontId="5" fillId="0" borderId="0" xfId="0" applyNumberFormat="1" applyFont="1" applyAlignment="1">
      <alignment horizontal="center" vertical="center"/>
    </xf>
    <xf numFmtId="9" fontId="4" fillId="0" borderId="0" xfId="0" applyNumberFormat="1" applyFont="1" applyBorder="1" applyAlignment="1">
      <alignment horizontal="center" vertical="center" wrapText="1"/>
    </xf>
    <xf numFmtId="2" fontId="5" fillId="0" borderId="0" xfId="0" applyNumberFormat="1" applyFont="1" applyAlignment="1">
      <alignment horizontal="center" vertical="center"/>
    </xf>
    <xf numFmtId="0" fontId="4" fillId="0" borderId="10" xfId="78" applyFont="1" applyBorder="1" applyAlignment="1">
      <alignment horizontal="left" vertical="center" wrapText="1"/>
      <protection/>
    </xf>
    <xf numFmtId="2" fontId="5" fillId="0" borderId="10" xfId="78" applyNumberFormat="1" applyFont="1" applyBorder="1" applyAlignment="1">
      <alignment horizontal="center" vertical="center" wrapText="1"/>
      <protection/>
    </xf>
    <xf numFmtId="2" fontId="4" fillId="0" borderId="10" xfId="78" applyNumberFormat="1" applyFont="1" applyBorder="1" applyAlignment="1">
      <alignment horizontal="center" vertical="center" wrapText="1"/>
      <protection/>
    </xf>
    <xf numFmtId="9" fontId="5" fillId="0" borderId="0" xfId="0" applyNumberFormat="1" applyFont="1" applyFill="1" applyBorder="1" applyAlignment="1">
      <alignment horizontal="center" vertical="center" wrapText="1"/>
    </xf>
    <xf numFmtId="2" fontId="39"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2" fontId="5" fillId="0" borderId="15" xfId="0" applyNumberFormat="1" applyFont="1" applyBorder="1" applyAlignment="1">
      <alignment horizontal="center" vertical="center" wrapText="1"/>
    </xf>
    <xf numFmtId="0" fontId="5" fillId="0" borderId="0" xfId="0" applyFont="1" applyAlignment="1">
      <alignment horizontal="left" vertical="center"/>
    </xf>
    <xf numFmtId="9" fontId="5" fillId="0" borderId="0" xfId="0" applyNumberFormat="1" applyFont="1" applyBorder="1" applyAlignment="1">
      <alignment horizontal="center" vertical="center"/>
    </xf>
    <xf numFmtId="2" fontId="39" fillId="0" borderId="10" xfId="80" applyNumberFormat="1" applyFont="1" applyBorder="1" applyAlignment="1">
      <alignment horizontal="center" vertical="center" wrapText="1"/>
      <protection/>
    </xf>
    <xf numFmtId="4" fontId="38" fillId="0" borderId="15" xfId="80" applyNumberFormat="1" applyFont="1" applyBorder="1" applyAlignment="1">
      <alignment horizontal="right" vertical="center" wrapText="1"/>
      <protection/>
    </xf>
    <xf numFmtId="0" fontId="5" fillId="0" borderId="18" xfId="0" applyFont="1" applyBorder="1" applyAlignment="1">
      <alignment horizontal="center" vertical="center" wrapText="1"/>
    </xf>
    <xf numFmtId="0" fontId="4" fillId="0" borderId="10" xfId="0" applyFont="1" applyBorder="1" applyAlignment="1">
      <alignment horizontal="left" vertical="center" wrapText="1"/>
    </xf>
    <xf numFmtId="10" fontId="4"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Fill="1" applyAlignment="1">
      <alignment horizontal="center" vertical="center"/>
    </xf>
    <xf numFmtId="3" fontId="6" fillId="0" borderId="0" xfId="0" applyNumberFormat="1" applyFont="1" applyAlignment="1">
      <alignment horizontal="center" vertical="center"/>
    </xf>
    <xf numFmtId="3" fontId="5" fillId="0" borderId="0" xfId="0" applyNumberFormat="1" applyFont="1" applyAlignment="1">
      <alignment horizontal="center" vertical="center"/>
    </xf>
    <xf numFmtId="0" fontId="5" fillId="0" borderId="10" xfId="0" applyFont="1" applyBorder="1" applyAlignment="1">
      <alignment horizontal="left" vertical="center"/>
    </xf>
    <xf numFmtId="4" fontId="5" fillId="0" borderId="10" xfId="0" applyNumberFormat="1" applyFont="1" applyBorder="1" applyAlignment="1">
      <alignment horizontal="left" vertical="center"/>
    </xf>
    <xf numFmtId="0" fontId="5" fillId="0" borderId="10" xfId="0" applyFont="1" applyBorder="1" applyAlignment="1">
      <alignment vertical="center"/>
    </xf>
    <xf numFmtId="4" fontId="5" fillId="0" borderId="10" xfId="0" applyNumberFormat="1" applyFont="1" applyBorder="1" applyAlignment="1">
      <alignment vertical="center"/>
    </xf>
    <xf numFmtId="0" fontId="43"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4" fontId="0" fillId="0" borderId="10" xfId="0" applyNumberFormat="1" applyBorder="1" applyAlignment="1">
      <alignment horizontal="center" vertical="center" wrapText="1"/>
    </xf>
    <xf numFmtId="4" fontId="0" fillId="0" borderId="10" xfId="0" applyNumberFormat="1" applyBorder="1" applyAlignment="1">
      <alignment/>
    </xf>
    <xf numFmtId="0" fontId="0" fillId="0" borderId="10" xfId="0" applyBorder="1" applyAlignment="1">
      <alignment/>
    </xf>
    <xf numFmtId="0" fontId="41" fillId="0" borderId="10" xfId="80" applyFont="1" applyBorder="1" applyAlignment="1">
      <alignment horizontal="center" vertical="center" wrapText="1"/>
      <protection/>
    </xf>
    <xf numFmtId="4" fontId="41" fillId="0" borderId="10" xfId="80" applyNumberFormat="1" applyFont="1" applyBorder="1" applyAlignment="1">
      <alignment horizontal="center" vertical="center" wrapText="1"/>
      <protection/>
    </xf>
    <xf numFmtId="0" fontId="46" fillId="0" borderId="10" xfId="80" applyFont="1" applyBorder="1" applyAlignment="1">
      <alignment horizontal="center" vertical="center" wrapText="1"/>
      <protection/>
    </xf>
    <xf numFmtId="9" fontId="41" fillId="0" borderId="10" xfId="80" applyNumberFormat="1" applyFont="1" applyBorder="1" applyAlignment="1">
      <alignment horizontal="center" vertical="center" wrapText="1"/>
      <protection/>
    </xf>
    <xf numFmtId="0" fontId="41" fillId="0" borderId="10" xfId="80" applyFont="1" applyBorder="1" applyAlignment="1">
      <alignment horizontal="right" vertical="center" wrapText="1"/>
      <protection/>
    </xf>
    <xf numFmtId="0" fontId="2" fillId="0" borderId="11" xfId="0" applyFont="1" applyFill="1" applyBorder="1" applyAlignment="1">
      <alignment vertical="center" wrapText="1"/>
    </xf>
    <xf numFmtId="0" fontId="50" fillId="0" borderId="10" xfId="0" applyFont="1" applyBorder="1" applyAlignment="1">
      <alignment horizontal="right" vertical="center" wrapText="1"/>
    </xf>
    <xf numFmtId="0" fontId="4" fillId="0" borderId="10" xfId="78" applyFont="1" applyBorder="1" applyAlignment="1">
      <alignment horizontal="center" vertical="center" wrapText="1"/>
      <protection/>
    </xf>
    <xf numFmtId="0" fontId="28" fillId="0" borderId="14"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4" xfId="0" applyFont="1" applyFill="1" applyBorder="1" applyAlignment="1">
      <alignment horizontal="center" vertical="center" wrapText="1"/>
    </xf>
    <xf numFmtId="0" fontId="4" fillId="0" borderId="0" xfId="0" applyFont="1" applyAlignment="1">
      <alignment horizontal="left" vertical="center" wrapText="1"/>
    </xf>
    <xf numFmtId="4" fontId="45" fillId="0" borderId="10" xfId="79" applyNumberFormat="1" applyFont="1" applyFill="1" applyBorder="1" applyAlignment="1">
      <alignment horizontal="center" vertical="center" wrapText="1"/>
      <protection/>
    </xf>
    <xf numFmtId="0" fontId="40" fillId="39" borderId="0" xfId="79" applyFont="1" applyFill="1" applyBorder="1" applyAlignment="1">
      <alignment horizontal="center" vertical="center" wrapText="1"/>
      <protection/>
    </xf>
    <xf numFmtId="0" fontId="46" fillId="0" borderId="10" xfId="80" applyFont="1" applyBorder="1" applyAlignment="1">
      <alignment horizontal="center" vertical="center"/>
      <protection/>
    </xf>
    <xf numFmtId="4" fontId="46" fillId="0" borderId="10" xfId="80" applyNumberFormat="1" applyFont="1" applyBorder="1" applyAlignment="1">
      <alignment horizontal="right" vertical="center"/>
      <protection/>
    </xf>
    <xf numFmtId="0" fontId="40" fillId="39" borderId="0" xfId="79" applyFont="1" applyFill="1" applyAlignment="1">
      <alignment horizontal="center" vertical="center"/>
      <protection/>
    </xf>
    <xf numFmtId="0" fontId="5" fillId="39" borderId="0" xfId="0" applyFont="1" applyFill="1" applyBorder="1" applyAlignment="1">
      <alignment horizontal="center" vertical="center" wrapText="1"/>
    </xf>
    <xf numFmtId="0" fontId="50" fillId="0" borderId="10" xfId="0" applyFont="1" applyFill="1" applyBorder="1" applyAlignment="1">
      <alignment horizontal="right" vertical="center" wrapText="1"/>
    </xf>
    <xf numFmtId="0" fontId="0" fillId="0" borderId="0" xfId="0" applyAlignment="1">
      <alignment horizontal="left" vertical="center" indent="1"/>
    </xf>
    <xf numFmtId="0" fontId="0" fillId="0" borderId="0" xfId="0" applyAlignment="1">
      <alignment horizontal="left" vertical="center" wrapText="1" indent="1"/>
    </xf>
    <xf numFmtId="0" fontId="38" fillId="0" borderId="11" xfId="80" applyFont="1" applyBorder="1" applyAlignment="1">
      <alignment vertical="center"/>
      <protection/>
    </xf>
    <xf numFmtId="0" fontId="2" fillId="0" borderId="11" xfId="0" applyFont="1" applyBorder="1" applyAlignment="1">
      <alignment vertical="center" wrapText="1"/>
    </xf>
    <xf numFmtId="4" fontId="5" fillId="0" borderId="0" xfId="0" applyNumberFormat="1" applyFont="1" applyBorder="1" applyAlignment="1">
      <alignment horizontal="center" vertical="center"/>
    </xf>
    <xf numFmtId="4" fontId="6" fillId="0" borderId="10" xfId="0" applyNumberFormat="1" applyFont="1" applyBorder="1" applyAlignment="1">
      <alignment horizontal="center" vertical="center" wrapText="1"/>
    </xf>
    <xf numFmtId="0" fontId="41" fillId="0" borderId="13" xfId="80" applyFont="1" applyBorder="1" applyAlignment="1">
      <alignment horizontal="center" vertical="center"/>
      <protection/>
    </xf>
    <xf numFmtId="4" fontId="41" fillId="0" borderId="13" xfId="80" applyNumberFormat="1" applyFont="1" applyBorder="1" applyAlignment="1">
      <alignment horizontal="center" vertical="center"/>
      <protection/>
    </xf>
    <xf numFmtId="0" fontId="46" fillId="0" borderId="0" xfId="80" applyFont="1" applyBorder="1" applyAlignment="1">
      <alignment horizontal="left" vertical="center"/>
      <protection/>
    </xf>
    <xf numFmtId="0" fontId="41" fillId="0" borderId="0" xfId="80" applyFont="1" applyBorder="1" applyAlignment="1">
      <alignment horizontal="center" vertical="center"/>
      <protection/>
    </xf>
    <xf numFmtId="4" fontId="41" fillId="0" borderId="0" xfId="80" applyNumberFormat="1" applyFont="1" applyBorder="1" applyAlignment="1">
      <alignment horizontal="center" vertical="center"/>
      <protection/>
    </xf>
    <xf numFmtId="4" fontId="5" fillId="39" borderId="10" xfId="0" applyNumberFormat="1" applyFont="1" applyFill="1" applyBorder="1" applyAlignment="1">
      <alignment horizontal="center" vertical="center"/>
    </xf>
    <xf numFmtId="0" fontId="39" fillId="0" borderId="0" xfId="0" applyFont="1" applyAlignment="1">
      <alignment wrapText="1"/>
    </xf>
    <xf numFmtId="0" fontId="27" fillId="0" borderId="19" xfId="0" applyFont="1" applyBorder="1" applyAlignment="1">
      <alignment horizontal="center" vertical="center" wrapText="1"/>
    </xf>
    <xf numFmtId="0" fontId="41" fillId="0" borderId="10" xfId="80" applyFont="1" applyFill="1" applyBorder="1" applyAlignment="1">
      <alignment horizontal="right" vertical="center" wrapText="1"/>
      <protection/>
    </xf>
    <xf numFmtId="0" fontId="41" fillId="0" borderId="10" xfId="80" applyFont="1" applyFill="1" applyBorder="1" applyAlignment="1">
      <alignment horizontal="left"/>
      <protection/>
    </xf>
    <xf numFmtId="0" fontId="41" fillId="0" borderId="10" xfId="80" applyFont="1" applyFill="1" applyBorder="1" applyAlignment="1">
      <alignment horizontal="center"/>
      <protection/>
    </xf>
    <xf numFmtId="3" fontId="41" fillId="0" borderId="10" xfId="80" applyNumberFormat="1" applyFont="1" applyFill="1" applyBorder="1" applyAlignment="1">
      <alignment/>
      <protection/>
    </xf>
    <xf numFmtId="2" fontId="41" fillId="0" borderId="10" xfId="80" applyNumberFormat="1" applyFont="1" applyFill="1" applyBorder="1" applyAlignment="1">
      <alignment horizontal="center" vertical="center"/>
      <protection/>
    </xf>
    <xf numFmtId="9" fontId="39" fillId="0" borderId="10" xfId="80" applyNumberFormat="1" applyFont="1" applyFill="1" applyBorder="1" applyAlignment="1">
      <alignment horizontal="center" vertical="center" wrapText="1"/>
      <protection/>
    </xf>
    <xf numFmtId="4" fontId="39" fillId="0" borderId="10" xfId="80" applyNumberFormat="1" applyFont="1" applyFill="1" applyBorder="1" applyAlignment="1">
      <alignment horizontal="right" vertical="center" wrapText="1"/>
      <protection/>
    </xf>
    <xf numFmtId="0" fontId="41" fillId="0" borderId="10" xfId="80" applyFont="1" applyFill="1" applyBorder="1" applyAlignment="1">
      <alignment horizontal="center" vertical="center"/>
      <protection/>
    </xf>
    <xf numFmtId="0" fontId="41" fillId="0" borderId="0" xfId="80" applyFont="1" applyFill="1">
      <alignment/>
      <protection/>
    </xf>
    <xf numFmtId="2" fontId="41" fillId="0" borderId="0" xfId="80" applyNumberFormat="1" applyFont="1" applyFill="1" applyBorder="1">
      <alignment/>
      <protection/>
    </xf>
    <xf numFmtId="9" fontId="39" fillId="0" borderId="0" xfId="80" applyNumberFormat="1" applyFont="1" applyFill="1" applyBorder="1" applyAlignment="1">
      <alignment horizontal="center" vertical="center" wrapText="1"/>
      <protection/>
    </xf>
    <xf numFmtId="1" fontId="4" fillId="0" borderId="13"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5" fillId="0" borderId="11" xfId="0" applyFont="1" applyBorder="1" applyAlignment="1">
      <alignment horizontal="right"/>
    </xf>
    <xf numFmtId="0" fontId="5" fillId="0" borderId="0" xfId="79" applyFont="1" applyFill="1" applyBorder="1">
      <alignment/>
      <protection/>
    </xf>
    <xf numFmtId="0" fontId="5" fillId="0" borderId="0" xfId="79" applyFont="1" applyFill="1" applyBorder="1" applyAlignment="1">
      <alignment/>
      <protection/>
    </xf>
    <xf numFmtId="0" fontId="42" fillId="0" borderId="0" xfId="80" applyFont="1" applyBorder="1">
      <alignment/>
      <protection/>
    </xf>
    <xf numFmtId="0" fontId="44" fillId="0" borderId="0" xfId="79" applyFont="1" applyFill="1" applyBorder="1" applyAlignment="1">
      <alignment horizontal="left" vertical="center"/>
      <protection/>
    </xf>
    <xf numFmtId="0" fontId="40" fillId="0" borderId="0" xfId="79" applyFont="1" applyFill="1" applyBorder="1" applyAlignment="1">
      <alignment/>
      <protection/>
    </xf>
    <xf numFmtId="0" fontId="40" fillId="0" borderId="0" xfId="79" applyFont="1" applyFill="1" applyBorder="1">
      <alignment/>
      <protection/>
    </xf>
    <xf numFmtId="0" fontId="47" fillId="0" borderId="0" xfId="79" applyFont="1" applyFill="1" applyBorder="1" applyAlignment="1">
      <alignment/>
      <protection/>
    </xf>
    <xf numFmtId="0" fontId="39" fillId="0" borderId="0" xfId="80" applyFont="1" applyFill="1" applyAlignment="1">
      <alignment vertical="center"/>
      <protection/>
    </xf>
    <xf numFmtId="0" fontId="39" fillId="0" borderId="0" xfId="80" applyFont="1" applyFill="1">
      <alignment/>
      <protection/>
    </xf>
    <xf numFmtId="0" fontId="6" fillId="0" borderId="10" xfId="79" applyFont="1" applyBorder="1" applyAlignment="1">
      <alignment horizontal="right" vertical="center" wrapText="1"/>
      <protection/>
    </xf>
    <xf numFmtId="0" fontId="38" fillId="0" borderId="11" xfId="80" applyFont="1" applyBorder="1" applyAlignment="1">
      <alignment horizontal="right" vertical="center"/>
      <protection/>
    </xf>
    <xf numFmtId="0" fontId="0" fillId="0" borderId="0" xfId="0" applyAlignment="1">
      <alignment horizontal="left" vertical="top" wrapText="1"/>
    </xf>
    <xf numFmtId="0" fontId="51" fillId="0" borderId="10" xfId="0" applyFont="1" applyFill="1" applyBorder="1" applyAlignment="1">
      <alignment horizontal="right" vertical="center" wrapText="1"/>
    </xf>
    <xf numFmtId="0" fontId="41" fillId="0" borderId="0" xfId="80" applyFont="1" applyBorder="1">
      <alignment/>
      <protection/>
    </xf>
    <xf numFmtId="0" fontId="52" fillId="0" borderId="0" xfId="79" applyFont="1" applyBorder="1" applyAlignment="1">
      <alignment vertical="center"/>
      <protection/>
    </xf>
    <xf numFmtId="0" fontId="53" fillId="0" borderId="0" xfId="80" applyFont="1" applyAlignment="1">
      <alignment vertical="center"/>
      <protection/>
    </xf>
    <xf numFmtId="0" fontId="53" fillId="0" borderId="0" xfId="80" applyFont="1" applyAlignment="1">
      <alignment horizontal="center" vertical="center"/>
      <protection/>
    </xf>
    <xf numFmtId="0" fontId="52" fillId="0" borderId="0" xfId="80" applyFont="1" applyAlignment="1">
      <alignment horizontal="right" vertical="center"/>
      <protection/>
    </xf>
    <xf numFmtId="0" fontId="52" fillId="0" borderId="10" xfId="80" applyFont="1" applyBorder="1" applyAlignment="1">
      <alignment horizontal="center" vertical="center" wrapText="1"/>
      <protection/>
    </xf>
    <xf numFmtId="0" fontId="52" fillId="0" borderId="10" xfId="0" applyFont="1" applyBorder="1" applyAlignment="1">
      <alignment horizontal="center" vertical="center" wrapText="1"/>
    </xf>
    <xf numFmtId="0" fontId="54" fillId="0" borderId="0" xfId="79" applyFont="1" applyBorder="1" applyAlignment="1">
      <alignment vertical="center"/>
      <protection/>
    </xf>
    <xf numFmtId="0" fontId="55" fillId="0" borderId="0" xfId="79" applyFont="1" applyFill="1" applyAlignment="1">
      <alignment horizontal="center" vertical="center" wrapText="1"/>
      <protection/>
    </xf>
    <xf numFmtId="0" fontId="52" fillId="0" borderId="10" xfId="80" applyFont="1" applyBorder="1" applyAlignment="1">
      <alignment vertical="center" wrapText="1"/>
      <protection/>
    </xf>
    <xf numFmtId="0" fontId="53" fillId="0" borderId="0" xfId="80" applyFont="1">
      <alignment/>
      <protection/>
    </xf>
    <xf numFmtId="0" fontId="54" fillId="0" borderId="10" xfId="80" applyFont="1" applyBorder="1" applyAlignment="1">
      <alignment vertical="center" wrapText="1"/>
      <protection/>
    </xf>
    <xf numFmtId="9" fontId="53" fillId="0" borderId="0" xfId="80" applyNumberFormat="1" applyFont="1" applyAlignment="1">
      <alignment horizontal="center" vertical="center"/>
      <protection/>
    </xf>
    <xf numFmtId="0" fontId="53" fillId="0" borderId="0" xfId="80" applyFont="1" applyAlignment="1">
      <alignment horizontal="center" vertical="center" wrapText="1"/>
      <protection/>
    </xf>
    <xf numFmtId="0" fontId="53" fillId="0" borderId="0" xfId="80" applyFont="1" applyAlignment="1">
      <alignment vertical="center" wrapText="1"/>
      <protection/>
    </xf>
    <xf numFmtId="0" fontId="52" fillId="0" borderId="0" xfId="80" applyFont="1" applyAlignment="1">
      <alignment horizontal="center" vertical="center" wrapText="1"/>
      <protection/>
    </xf>
    <xf numFmtId="4" fontId="52" fillId="0" borderId="15" xfId="80" applyNumberFormat="1" applyFont="1" applyBorder="1" applyAlignment="1">
      <alignment horizontal="center" vertical="center" wrapText="1"/>
      <protection/>
    </xf>
    <xf numFmtId="4" fontId="53" fillId="0" borderId="10" xfId="80" applyNumberFormat="1" applyFont="1" applyBorder="1" applyAlignment="1">
      <alignment horizontal="center" vertical="center"/>
      <protection/>
    </xf>
    <xf numFmtId="0" fontId="54" fillId="0" borderId="0" xfId="79" applyFont="1" applyFill="1" applyBorder="1" applyAlignment="1">
      <alignment horizontal="center" vertical="center" wrapText="1"/>
      <protection/>
    </xf>
    <xf numFmtId="0" fontId="41" fillId="0" borderId="0" xfId="80" applyFont="1" applyFill="1" applyAlignment="1">
      <alignment horizontal="center" vertical="center" wrapText="1"/>
      <protection/>
    </xf>
    <xf numFmtId="0" fontId="40" fillId="0" borderId="0" xfId="79" applyFont="1" applyFill="1" applyBorder="1" applyAlignment="1">
      <alignment horizontal="center" vertical="center" wrapText="1"/>
      <protection/>
    </xf>
    <xf numFmtId="0" fontId="0" fillId="0" borderId="0" xfId="0" applyFont="1" applyAlignment="1">
      <alignment/>
    </xf>
    <xf numFmtId="0" fontId="5" fillId="0" borderId="0" xfId="0" applyFont="1" applyFill="1" applyBorder="1" applyAlignment="1">
      <alignment horizontal="center" vertical="center"/>
    </xf>
    <xf numFmtId="0" fontId="41" fillId="0" borderId="0" xfId="80" applyFont="1" applyFill="1" applyBorder="1" applyAlignment="1">
      <alignment horizontal="center" vertical="center"/>
      <protection/>
    </xf>
    <xf numFmtId="4" fontId="41" fillId="0" borderId="0" xfId="80" applyNumberFormat="1" applyFont="1" applyFill="1" applyBorder="1" applyAlignment="1">
      <alignment horizontal="center" vertical="center"/>
      <protection/>
    </xf>
    <xf numFmtId="0" fontId="1" fillId="0" borderId="0" xfId="79" applyFont="1" applyFill="1" applyAlignment="1">
      <alignment horizontal="center" vertical="center" wrapText="1"/>
      <protection/>
    </xf>
    <xf numFmtId="0" fontId="2" fillId="0" borderId="11" xfId="0" applyFont="1" applyFill="1" applyBorder="1" applyAlignment="1">
      <alignment horizontal="right" vertical="center"/>
    </xf>
    <xf numFmtId="9" fontId="4" fillId="0" borderId="0" xfId="83" applyFont="1" applyFill="1" applyAlignment="1">
      <alignment horizontal="center" vertical="center"/>
    </xf>
    <xf numFmtId="9" fontId="40" fillId="0" borderId="0" xfId="83" applyFont="1" applyFill="1" applyAlignment="1">
      <alignment horizontal="center" vertical="center"/>
    </xf>
    <xf numFmtId="9" fontId="4" fillId="0" borderId="0" xfId="83" applyFont="1" applyFill="1" applyAlignment="1">
      <alignment horizontal="center" vertical="center" wrapText="1"/>
    </xf>
    <xf numFmtId="9" fontId="0" fillId="0" borderId="0" xfId="83" applyFont="1" applyFill="1" applyAlignment="1">
      <alignment/>
    </xf>
    <xf numFmtId="4" fontId="6" fillId="0" borderId="0" xfId="0" applyNumberFormat="1" applyFont="1" applyBorder="1" applyAlignment="1">
      <alignment horizontal="center" vertical="center" wrapText="1"/>
    </xf>
    <xf numFmtId="0" fontId="45" fillId="0" borderId="0" xfId="0" applyFont="1" applyAlignment="1">
      <alignment/>
    </xf>
    <xf numFmtId="0" fontId="46" fillId="0" borderId="15" xfId="80" applyFont="1" applyBorder="1" applyAlignment="1">
      <alignment horizontal="center" vertical="center"/>
      <protection/>
    </xf>
    <xf numFmtId="4" fontId="46" fillId="0" borderId="15" xfId="80" applyNumberFormat="1" applyFont="1" applyBorder="1" applyAlignment="1">
      <alignment horizontal="right" vertical="center"/>
      <protection/>
    </xf>
    <xf numFmtId="9" fontId="5" fillId="0" borderId="15" xfId="0" applyNumberFormat="1" applyFont="1" applyFill="1" applyBorder="1" applyAlignment="1">
      <alignment horizontal="center" vertical="center" wrapText="1"/>
    </xf>
    <xf numFmtId="0" fontId="32" fillId="0" borderId="0" xfId="80">
      <alignment/>
      <protection/>
    </xf>
    <xf numFmtId="0" fontId="32" fillId="0" borderId="10" xfId="80" applyBorder="1">
      <alignment/>
      <protection/>
    </xf>
    <xf numFmtId="0" fontId="0" fillId="0" borderId="10" xfId="0" applyBorder="1" applyAlignment="1">
      <alignment horizontal="center"/>
    </xf>
    <xf numFmtId="0" fontId="4" fillId="0" borderId="10" xfId="80" applyFont="1" applyBorder="1">
      <alignment/>
      <protection/>
    </xf>
    <xf numFmtId="0" fontId="5" fillId="0" borderId="10" xfId="0" applyFont="1" applyBorder="1" applyAlignment="1">
      <alignment horizontal="center"/>
    </xf>
    <xf numFmtId="0" fontId="4" fillId="0" borderId="10" xfId="80" applyFont="1" applyBorder="1" applyAlignment="1">
      <alignment horizontal="left" indent="1"/>
      <protection/>
    </xf>
    <xf numFmtId="0" fontId="56" fillId="0" borderId="0" xfId="0" applyFont="1" applyAlignment="1">
      <alignment/>
    </xf>
    <xf numFmtId="0" fontId="57" fillId="0" borderId="0" xfId="0" applyFont="1" applyAlignment="1">
      <alignment/>
    </xf>
    <xf numFmtId="9" fontId="57" fillId="0" borderId="0" xfId="0" applyNumberFormat="1" applyFont="1" applyAlignment="1">
      <alignment/>
    </xf>
    <xf numFmtId="0" fontId="57" fillId="0" borderId="0" xfId="0" applyFont="1" applyAlignment="1">
      <alignment horizontal="center"/>
    </xf>
    <xf numFmtId="0" fontId="56" fillId="0" borderId="0" xfId="0" applyFont="1" applyAlignment="1">
      <alignment horizontal="right"/>
    </xf>
    <xf numFmtId="0" fontId="58" fillId="0" borderId="0" xfId="0" applyFont="1" applyAlignment="1">
      <alignment/>
    </xf>
    <xf numFmtId="0" fontId="4" fillId="0" borderId="10" xfId="80" applyFont="1" applyBorder="1" applyAlignment="1">
      <alignment horizontal="center"/>
      <protection/>
    </xf>
    <xf numFmtId="0" fontId="5" fillId="40" borderId="10" xfId="0" applyFont="1" applyFill="1" applyBorder="1" applyAlignment="1">
      <alignment horizontal="center" vertical="center"/>
    </xf>
    <xf numFmtId="0" fontId="5" fillId="40" borderId="0" xfId="0" applyFont="1" applyFill="1" applyBorder="1" applyAlignment="1">
      <alignment horizontal="center" vertical="center"/>
    </xf>
    <xf numFmtId="0" fontId="5" fillId="40" borderId="10" xfId="0" applyFont="1" applyFill="1" applyBorder="1" applyAlignment="1">
      <alignment horizontal="left" vertical="center"/>
    </xf>
    <xf numFmtId="4" fontId="5" fillId="40" borderId="10" xfId="0" applyNumberFormat="1" applyFont="1" applyFill="1" applyBorder="1" applyAlignment="1">
      <alignment horizontal="center" vertical="center"/>
    </xf>
    <xf numFmtId="0" fontId="27" fillId="40" borderId="0" xfId="0" applyFont="1" applyFill="1" applyBorder="1" applyAlignment="1">
      <alignment horizontal="center" vertical="center" wrapText="1"/>
    </xf>
    <xf numFmtId="0" fontId="5" fillId="40" borderId="0" xfId="0" applyFont="1" applyFill="1" applyAlignment="1">
      <alignment horizontal="center" vertical="center"/>
    </xf>
    <xf numFmtId="0" fontId="5" fillId="40" borderId="14" xfId="0" applyFont="1" applyFill="1" applyBorder="1" applyAlignment="1">
      <alignment horizontal="center" vertical="center"/>
    </xf>
    <xf numFmtId="0" fontId="27" fillId="40" borderId="14" xfId="0" applyFont="1" applyFill="1" applyBorder="1" applyAlignment="1">
      <alignment horizontal="center" vertical="center" wrapText="1"/>
    </xf>
    <xf numFmtId="0" fontId="27" fillId="40" borderId="10" xfId="0" applyFont="1" applyFill="1" applyBorder="1" applyAlignment="1">
      <alignment horizontal="center" vertical="center" wrapText="1"/>
    </xf>
    <xf numFmtId="0" fontId="50" fillId="0" borderId="10" xfId="0" applyFont="1" applyBorder="1" applyAlignment="1">
      <alignment vertical="center" wrapText="1"/>
    </xf>
    <xf numFmtId="0" fontId="5" fillId="0" borderId="10" xfId="0" applyFont="1" applyBorder="1" applyAlignment="1">
      <alignment horizontal="right" vertical="center"/>
    </xf>
    <xf numFmtId="0" fontId="5" fillId="0" borderId="20" xfId="0" applyFont="1" applyBorder="1" applyAlignment="1">
      <alignment horizontal="center" vertical="center"/>
    </xf>
    <xf numFmtId="0" fontId="29" fillId="0" borderId="0" xfId="0" applyFont="1" applyBorder="1" applyAlignment="1">
      <alignment/>
    </xf>
    <xf numFmtId="0" fontId="38" fillId="0" borderId="10" xfId="0" applyFont="1" applyBorder="1" applyAlignment="1">
      <alignment vertical="center" wrapText="1"/>
    </xf>
    <xf numFmtId="0" fontId="41" fillId="0" borderId="10" xfId="0" applyFont="1" applyBorder="1" applyAlignment="1">
      <alignment vertical="center" wrapText="1"/>
    </xf>
    <xf numFmtId="0" fontId="39" fillId="0" borderId="0" xfId="0" applyFont="1" applyAlignment="1">
      <alignment/>
    </xf>
    <xf numFmtId="0" fontId="50" fillId="0" borderId="0" xfId="0" applyFont="1" applyAlignment="1">
      <alignment/>
    </xf>
    <xf numFmtId="0" fontId="39" fillId="0" borderId="0" xfId="0" applyFont="1" applyAlignment="1">
      <alignment horizontal="center" vertical="center"/>
    </xf>
    <xf numFmtId="4" fontId="2" fillId="0" borderId="0" xfId="0" applyNumberFormat="1" applyFont="1" applyBorder="1" applyAlignment="1">
      <alignment horizontal="center" vertical="center" wrapText="1"/>
    </xf>
    <xf numFmtId="4" fontId="2" fillId="0" borderId="10" xfId="0" applyNumberFormat="1" applyFont="1" applyBorder="1" applyAlignment="1">
      <alignment horizontal="center" vertical="center"/>
    </xf>
    <xf numFmtId="0" fontId="27" fillId="0" borderId="0" xfId="0" applyFont="1" applyFill="1" applyBorder="1" applyAlignment="1">
      <alignment horizontal="center" vertical="center" wrapText="1"/>
    </xf>
    <xf numFmtId="0" fontId="62" fillId="0" borderId="0" xfId="0" applyFont="1" applyAlignment="1">
      <alignment/>
    </xf>
    <xf numFmtId="9" fontId="62" fillId="0" borderId="0" xfId="0" applyNumberFormat="1" applyFont="1" applyAlignment="1">
      <alignment/>
    </xf>
    <xf numFmtId="0" fontId="62" fillId="0" borderId="0" xfId="0" applyFont="1" applyAlignment="1">
      <alignment horizontal="center"/>
    </xf>
    <xf numFmtId="0" fontId="63" fillId="0" borderId="0" xfId="0" applyFont="1" applyAlignment="1">
      <alignment horizontal="right"/>
    </xf>
    <xf numFmtId="0" fontId="63" fillId="0" borderId="0" xfId="0" applyFont="1" applyAlignment="1">
      <alignment/>
    </xf>
    <xf numFmtId="0" fontId="50" fillId="0" borderId="14" xfId="0" applyFont="1" applyBorder="1" applyAlignment="1">
      <alignment horizontal="right" vertical="center" wrapText="1"/>
    </xf>
    <xf numFmtId="0" fontId="4" fillId="0" borderId="0" xfId="0" applyFont="1" applyBorder="1" applyAlignment="1">
      <alignment vertical="center" wrapText="1"/>
    </xf>
    <xf numFmtId="0" fontId="0" fillId="0" borderId="0" xfId="0" applyBorder="1" applyAlignment="1">
      <alignment/>
    </xf>
    <xf numFmtId="0" fontId="50" fillId="0" borderId="20" xfId="0" applyFont="1" applyBorder="1" applyAlignment="1">
      <alignment horizontal="right" vertical="center" wrapText="1"/>
    </xf>
    <xf numFmtId="0" fontId="50" fillId="0" borderId="15" xfId="0" applyFont="1" applyBorder="1" applyAlignment="1">
      <alignment horizontal="right" vertical="center" wrapText="1"/>
    </xf>
    <xf numFmtId="0" fontId="5" fillId="0" borderId="0" xfId="0" applyFont="1" applyAlignment="1">
      <alignment horizontal="center" vertical="center" wrapText="1"/>
    </xf>
    <xf numFmtId="0" fontId="27" fillId="0" borderId="19" xfId="0" applyFont="1" applyBorder="1" applyAlignment="1">
      <alignment horizontal="center" vertical="center" wrapText="1"/>
    </xf>
    <xf numFmtId="0" fontId="27" fillId="0" borderId="21" xfId="0" applyFont="1" applyBorder="1" applyAlignment="1">
      <alignment horizontal="center" vertical="center" wrapText="1"/>
    </xf>
    <xf numFmtId="0" fontId="28" fillId="41" borderId="10" xfId="0" applyFont="1" applyFill="1" applyBorder="1" applyAlignment="1">
      <alignment horizontal="center" vertical="center"/>
    </xf>
    <xf numFmtId="0" fontId="29" fillId="0" borderId="0" xfId="0" applyFont="1" applyBorder="1" applyAlignment="1">
      <alignment horizontal="center" vertical="center"/>
    </xf>
    <xf numFmtId="0" fontId="41" fillId="0" borderId="0" xfId="0" applyFont="1" applyAlignment="1">
      <alignment horizontal="left" vertical="center" wrapText="1"/>
    </xf>
    <xf numFmtId="0" fontId="41" fillId="0" borderId="0" xfId="80" applyFont="1" applyBorder="1" applyAlignment="1">
      <alignment horizontal="center" vertical="center"/>
      <protection/>
    </xf>
    <xf numFmtId="4" fontId="41" fillId="0" borderId="0" xfId="80" applyNumberFormat="1" applyFont="1" applyBorder="1" applyAlignment="1">
      <alignment horizontal="center" vertical="center"/>
      <protection/>
    </xf>
    <xf numFmtId="0" fontId="4" fillId="0" borderId="10" xfId="0" applyFont="1" applyBorder="1" applyAlignment="1">
      <alignment horizontal="left" vertical="center" wrapText="1"/>
    </xf>
    <xf numFmtId="0" fontId="5" fillId="0" borderId="10" xfId="79" applyFont="1" applyFill="1" applyBorder="1" applyAlignment="1">
      <alignment horizontal="left" vertical="center" wrapText="1"/>
      <protection/>
    </xf>
    <xf numFmtId="4" fontId="41" fillId="0" borderId="10" xfId="80" applyNumberFormat="1" applyFont="1" applyBorder="1" applyAlignment="1">
      <alignment horizontal="center" vertical="center" wrapText="1"/>
      <protection/>
    </xf>
    <xf numFmtId="4" fontId="41" fillId="0" borderId="20" xfId="80" applyNumberFormat="1" applyFont="1" applyBorder="1" applyAlignment="1">
      <alignment horizontal="center" vertical="center" wrapText="1"/>
      <protection/>
    </xf>
    <xf numFmtId="4" fontId="41" fillId="0" borderId="15" xfId="80" applyNumberFormat="1" applyFont="1" applyBorder="1" applyAlignment="1">
      <alignment horizontal="center" vertical="center" wrapText="1"/>
      <protection/>
    </xf>
    <xf numFmtId="0" fontId="41" fillId="0" borderId="10" xfId="80" applyFont="1" applyBorder="1" applyAlignment="1">
      <alignment horizontal="center" vertical="center" wrapText="1"/>
      <protection/>
    </xf>
    <xf numFmtId="0" fontId="46" fillId="0" borderId="20" xfId="80" applyFont="1" applyBorder="1" applyAlignment="1">
      <alignment horizontal="center" vertical="center" wrapText="1"/>
      <protection/>
    </xf>
    <xf numFmtId="0" fontId="46" fillId="0" borderId="15" xfId="80" applyFont="1" applyBorder="1" applyAlignment="1">
      <alignment horizontal="center" vertical="center" wrapText="1"/>
      <protection/>
    </xf>
    <xf numFmtId="9" fontId="41" fillId="0" borderId="20" xfId="80" applyNumberFormat="1" applyFont="1" applyBorder="1" applyAlignment="1">
      <alignment horizontal="center" vertical="center" wrapText="1"/>
      <protection/>
    </xf>
    <xf numFmtId="0" fontId="41" fillId="0" borderId="15" xfId="80" applyFont="1" applyBorder="1" applyAlignment="1">
      <alignment horizontal="center" vertical="center" wrapText="1"/>
      <protection/>
    </xf>
    <xf numFmtId="0" fontId="41" fillId="0" borderId="20" xfId="80" applyFont="1" applyBorder="1" applyAlignment="1">
      <alignment horizontal="center" vertical="center" wrapText="1"/>
      <protection/>
    </xf>
    <xf numFmtId="0" fontId="4" fillId="0" borderId="0" xfId="0" applyFont="1" applyAlignment="1">
      <alignment horizontal="left" wrapText="1"/>
    </xf>
    <xf numFmtId="0" fontId="6" fillId="0" borderId="14" xfId="0" applyFont="1" applyBorder="1" applyAlignment="1">
      <alignment horizontal="left"/>
    </xf>
    <xf numFmtId="0" fontId="6" fillId="0" borderId="22" xfId="0" applyFont="1" applyBorder="1" applyAlignment="1">
      <alignment horizontal="left"/>
    </xf>
    <xf numFmtId="0" fontId="6" fillId="0" borderId="13" xfId="0" applyFont="1" applyBorder="1" applyAlignment="1">
      <alignment horizontal="left"/>
    </xf>
    <xf numFmtId="0" fontId="5" fillId="0" borderId="14" xfId="79" applyFont="1" applyFill="1" applyBorder="1" applyAlignment="1">
      <alignment horizontal="left" vertical="center" wrapText="1"/>
      <protection/>
    </xf>
    <xf numFmtId="0" fontId="5" fillId="0" borderId="22" xfId="79" applyFont="1" applyFill="1" applyBorder="1" applyAlignment="1">
      <alignment horizontal="left" vertical="center" wrapText="1"/>
      <protection/>
    </xf>
    <xf numFmtId="0" fontId="5" fillId="0" borderId="13" xfId="79" applyFont="1" applyFill="1" applyBorder="1" applyAlignment="1">
      <alignment horizontal="left" vertical="center" wrapText="1"/>
      <protection/>
    </xf>
    <xf numFmtId="0" fontId="6" fillId="0" borderId="10" xfId="79" applyFont="1" applyBorder="1" applyAlignment="1">
      <alignment horizontal="left" vertical="center" wrapText="1"/>
      <protection/>
    </xf>
    <xf numFmtId="0" fontId="46" fillId="0" borderId="10" xfId="80" applyFont="1" applyBorder="1" applyAlignment="1">
      <alignment horizontal="center" vertical="center" wrapText="1"/>
      <protection/>
    </xf>
    <xf numFmtId="9" fontId="41" fillId="0" borderId="10" xfId="80" applyNumberFormat="1" applyFont="1" applyBorder="1" applyAlignment="1">
      <alignment horizontal="center" vertical="center" wrapText="1"/>
      <protection/>
    </xf>
    <xf numFmtId="0" fontId="46" fillId="0" borderId="20" xfId="80" applyFont="1" applyFill="1" applyBorder="1" applyAlignment="1">
      <alignment horizontal="center" vertical="center" wrapText="1"/>
      <protection/>
    </xf>
    <xf numFmtId="0" fontId="46" fillId="0" borderId="15" xfId="80" applyFont="1" applyFill="1" applyBorder="1" applyAlignment="1">
      <alignment horizontal="center" vertical="center" wrapText="1"/>
      <protection/>
    </xf>
    <xf numFmtId="4" fontId="40" fillId="0" borderId="20" xfId="80" applyNumberFormat="1" applyFont="1" applyFill="1" applyBorder="1" applyAlignment="1">
      <alignment horizontal="center" vertical="center" wrapText="1"/>
      <protection/>
    </xf>
    <xf numFmtId="4" fontId="40" fillId="0" borderId="15" xfId="80" applyNumberFormat="1" applyFont="1" applyFill="1" applyBorder="1" applyAlignment="1">
      <alignment horizontal="center" vertical="center" wrapText="1"/>
      <protection/>
    </xf>
    <xf numFmtId="9" fontId="40" fillId="0" borderId="20" xfId="80" applyNumberFormat="1" applyFont="1" applyBorder="1" applyAlignment="1">
      <alignment horizontal="center" vertical="center" wrapText="1"/>
      <protection/>
    </xf>
    <xf numFmtId="0" fontId="40" fillId="0" borderId="15" xfId="80" applyFont="1" applyBorder="1" applyAlignment="1">
      <alignment horizontal="center" vertical="center" wrapText="1"/>
      <protection/>
    </xf>
    <xf numFmtId="4" fontId="40" fillId="0" borderId="20" xfId="80" applyNumberFormat="1" applyFont="1" applyBorder="1" applyAlignment="1">
      <alignment horizontal="center" vertical="center" wrapText="1"/>
      <protection/>
    </xf>
    <xf numFmtId="4" fontId="40" fillId="0" borderId="15" xfId="80" applyNumberFormat="1" applyFont="1" applyBorder="1" applyAlignment="1">
      <alignment horizontal="center" vertical="center" wrapText="1"/>
      <protection/>
    </xf>
    <xf numFmtId="0" fontId="0" fillId="0" borderId="23" xfId="0" applyBorder="1" applyAlignment="1">
      <alignment horizontal="center"/>
    </xf>
    <xf numFmtId="0" fontId="0" fillId="0" borderId="0" xfId="0" applyAlignment="1">
      <alignment horizontal="center"/>
    </xf>
    <xf numFmtId="0" fontId="5" fillId="0" borderId="14" xfId="0" applyFont="1" applyBorder="1" applyAlignment="1">
      <alignment horizontal="left"/>
    </xf>
    <xf numFmtId="0" fontId="5" fillId="0" borderId="22" xfId="0" applyFont="1" applyBorder="1" applyAlignment="1">
      <alignment horizontal="left"/>
    </xf>
    <xf numFmtId="0" fontId="5" fillId="0" borderId="13" xfId="0" applyFont="1" applyBorder="1" applyAlignment="1">
      <alignment horizontal="left"/>
    </xf>
    <xf numFmtId="0" fontId="59" fillId="0" borderId="14" xfId="0" applyFont="1" applyBorder="1" applyAlignment="1">
      <alignment horizontal="left"/>
    </xf>
    <xf numFmtId="0" fontId="59" fillId="0" borderId="22" xfId="0" applyFont="1" applyBorder="1" applyAlignment="1">
      <alignment horizontal="left"/>
    </xf>
    <xf numFmtId="0" fontId="59" fillId="0" borderId="13" xfId="0" applyFont="1" applyBorder="1" applyAlignment="1">
      <alignment horizontal="left"/>
    </xf>
    <xf numFmtId="0" fontId="53" fillId="0" borderId="10" xfId="80" applyFont="1" applyBorder="1" applyAlignment="1">
      <alignment horizontal="center" vertical="center" wrapText="1"/>
      <protection/>
    </xf>
    <xf numFmtId="0" fontId="53" fillId="0" borderId="20" xfId="80" applyFont="1" applyBorder="1" applyAlignment="1">
      <alignment horizontal="center" vertical="center" wrapText="1"/>
      <protection/>
    </xf>
    <xf numFmtId="0" fontId="53" fillId="0" borderId="15" xfId="80" applyFont="1" applyBorder="1" applyAlignment="1">
      <alignment horizontal="center" vertical="center" wrapText="1"/>
      <protection/>
    </xf>
    <xf numFmtId="0" fontId="52" fillId="0" borderId="20" xfId="80" applyFont="1" applyBorder="1" applyAlignment="1">
      <alignment horizontal="center" vertical="center" wrapText="1"/>
      <protection/>
    </xf>
    <xf numFmtId="0" fontId="52" fillId="0" borderId="15" xfId="80" applyFont="1" applyBorder="1" applyAlignment="1">
      <alignment horizontal="center" vertical="center" wrapText="1"/>
      <protection/>
    </xf>
    <xf numFmtId="4" fontId="53" fillId="0" borderId="20" xfId="80" applyNumberFormat="1" applyFont="1" applyBorder="1" applyAlignment="1">
      <alignment horizontal="center" vertical="center" wrapText="1"/>
      <protection/>
    </xf>
    <xf numFmtId="4" fontId="53" fillId="0" borderId="15" xfId="80" applyNumberFormat="1" applyFont="1" applyBorder="1" applyAlignment="1">
      <alignment horizontal="center" vertical="center" wrapText="1"/>
      <protection/>
    </xf>
    <xf numFmtId="4" fontId="53" fillId="0" borderId="10" xfId="80" applyNumberFormat="1" applyFont="1" applyBorder="1" applyAlignment="1">
      <alignment horizontal="center" vertical="center" wrapText="1"/>
      <protection/>
    </xf>
    <xf numFmtId="9" fontId="53" fillId="0" borderId="20" xfId="80" applyNumberFormat="1" applyFont="1" applyBorder="1" applyAlignment="1">
      <alignment horizontal="center" vertical="center" wrapText="1"/>
      <protection/>
    </xf>
    <xf numFmtId="0" fontId="4" fillId="0" borderId="0" xfId="0" applyFont="1" applyFill="1" applyAlignment="1">
      <alignment horizontal="left" vertical="center" wrapText="1"/>
    </xf>
    <xf numFmtId="0" fontId="29" fillId="0" borderId="14" xfId="0" applyFont="1" applyBorder="1" applyAlignment="1">
      <alignment horizontal="left"/>
    </xf>
    <xf numFmtId="0" fontId="29" fillId="0" borderId="22" xfId="0" applyFont="1" applyBorder="1" applyAlignment="1">
      <alignment horizontal="left"/>
    </xf>
    <xf numFmtId="0" fontId="4" fillId="0" borderId="0" xfId="0" applyFont="1" applyAlignment="1">
      <alignment horizontal="left" vertical="center" wrapText="1"/>
    </xf>
    <xf numFmtId="0" fontId="45" fillId="0" borderId="11" xfId="0" applyFont="1" applyBorder="1" applyAlignment="1">
      <alignment horizontal="left"/>
    </xf>
    <xf numFmtId="0" fontId="5" fillId="0" borderId="0" xfId="79" applyFont="1" applyFill="1" applyBorder="1" applyAlignment="1">
      <alignment horizontal="left" vertical="center" wrapText="1"/>
      <protection/>
    </xf>
    <xf numFmtId="0" fontId="25" fillId="0" borderId="0" xfId="0" applyFont="1" applyAlignment="1">
      <alignment horizontal="left" vertical="center"/>
    </xf>
    <xf numFmtId="0" fontId="29" fillId="0" borderId="13" xfId="0" applyFont="1" applyBorder="1" applyAlignment="1">
      <alignment horizontal="left"/>
    </xf>
    <xf numFmtId="0" fontId="4" fillId="0" borderId="0" xfId="0" applyFont="1" applyBorder="1" applyAlignment="1">
      <alignment horizontal="left" vertical="center" wrapText="1"/>
    </xf>
    <xf numFmtId="0" fontId="5" fillId="0" borderId="20" xfId="79" applyFont="1" applyFill="1" applyBorder="1" applyAlignment="1">
      <alignment horizontal="left" vertical="center" wrapText="1"/>
      <protection/>
    </xf>
    <xf numFmtId="0" fontId="4" fillId="0" borderId="14"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20" xfId="0" applyFont="1" applyBorder="1" applyAlignment="1">
      <alignment horizontal="left" vertical="center" wrapText="1"/>
    </xf>
    <xf numFmtId="0" fontId="29" fillId="0" borderId="10" xfId="0" applyFont="1" applyBorder="1" applyAlignment="1">
      <alignment horizontal="left"/>
    </xf>
    <xf numFmtId="0" fontId="45" fillId="0" borderId="14" xfId="0" applyFont="1" applyBorder="1" applyAlignment="1">
      <alignment horizontal="left"/>
    </xf>
    <xf numFmtId="0" fontId="45" fillId="0" borderId="22" xfId="0" applyFont="1" applyBorder="1" applyAlignment="1">
      <alignment horizontal="left"/>
    </xf>
    <xf numFmtId="0" fontId="45" fillId="0" borderId="13" xfId="0" applyFont="1" applyBorder="1" applyAlignment="1">
      <alignment horizontal="left"/>
    </xf>
    <xf numFmtId="0" fontId="4" fillId="0" borderId="13" xfId="0" applyFont="1" applyBorder="1" applyAlignment="1">
      <alignment horizontal="left" vertical="center" wrapText="1"/>
    </xf>
    <xf numFmtId="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0" fillId="0" borderId="10" xfId="0" applyBorder="1" applyAlignment="1">
      <alignment horizontal="center"/>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0" fillId="0" borderId="14" xfId="0" applyFont="1" applyBorder="1" applyAlignment="1">
      <alignment horizontal="left"/>
    </xf>
    <xf numFmtId="0" fontId="50" fillId="0" borderId="22" xfId="0" applyFont="1" applyBorder="1" applyAlignment="1">
      <alignment horizontal="left"/>
    </xf>
    <xf numFmtId="0" fontId="50" fillId="0" borderId="13" xfId="0" applyFont="1" applyBorder="1" applyAlignment="1">
      <alignment horizontal="left"/>
    </xf>
    <xf numFmtId="0" fontId="41" fillId="0" borderId="10" xfId="80" applyFont="1" applyBorder="1" applyAlignment="1">
      <alignment horizontal="left" vertical="center" wrapText="1"/>
      <protection/>
    </xf>
    <xf numFmtId="0" fontId="5" fillId="0" borderId="19" xfId="0" applyFont="1" applyBorder="1" applyAlignment="1">
      <alignment horizontal="left"/>
    </xf>
    <xf numFmtId="0" fontId="5" fillId="0" borderId="24" xfId="0" applyFont="1" applyBorder="1" applyAlignment="1">
      <alignment horizontal="left"/>
    </xf>
    <xf numFmtId="0" fontId="5" fillId="0" borderId="25" xfId="0" applyFont="1" applyBorder="1" applyAlignment="1">
      <alignment horizontal="left"/>
    </xf>
  </cellXfs>
  <cellStyles count="81">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Euro" xfId="63"/>
    <cellStyle name="Heading" xfId="64"/>
    <cellStyle name="Heading1" xfId="65"/>
    <cellStyle name="Hyperlink" xfId="66"/>
    <cellStyle name="Komórka połączona" xfId="67"/>
    <cellStyle name="Komórka zaznaczona" xfId="68"/>
    <cellStyle name="Nagłówek 1" xfId="69"/>
    <cellStyle name="Nagłówek 2" xfId="70"/>
    <cellStyle name="Nagłówek 3" xfId="71"/>
    <cellStyle name="Nagłówek 4" xfId="72"/>
    <cellStyle name="Neutralne" xfId="73"/>
    <cellStyle name="Neutralny" xfId="74"/>
    <cellStyle name="Normalny 2" xfId="75"/>
    <cellStyle name="Normalny 3" xfId="76"/>
    <cellStyle name="Normalny 4" xfId="77"/>
    <cellStyle name="Normalny_Arkusz1" xfId="78"/>
    <cellStyle name="Normalny_Mobox i doposażenie 30.06.2014" xfId="79"/>
    <cellStyle name="Normalny_PRZYLĄDEK - pakiety do przetargu DLG powyżej 1 tys.- wersja z 03.10" xfId="80"/>
    <cellStyle name="Obliczenia" xfId="81"/>
    <cellStyle name="Followed Hyperlink" xfId="82"/>
    <cellStyle name="Percent" xfId="83"/>
    <cellStyle name="Result" xfId="84"/>
    <cellStyle name="Result2" xfId="85"/>
    <cellStyle name="Suma" xfId="86"/>
    <cellStyle name="Tekst objaśnienia" xfId="87"/>
    <cellStyle name="Tekst ostrzeżenia" xfId="88"/>
    <cellStyle name="Tytuł" xfId="89"/>
    <cellStyle name="Uwaga" xfId="90"/>
    <cellStyle name="Currency" xfId="91"/>
    <cellStyle name="Currency [0]" xfId="92"/>
    <cellStyle name="Złe" xfId="93"/>
    <cellStyle name="Zły"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8</xdr:col>
      <xdr:colOff>152400</xdr:colOff>
      <xdr:row>24</xdr:row>
      <xdr:rowOff>266700</xdr:rowOff>
    </xdr:to>
    <xdr:pic>
      <xdr:nvPicPr>
        <xdr:cNvPr id="1" name="Picture 4"/>
        <xdr:cNvPicPr preferRelativeResize="1">
          <a:picLocks noChangeAspect="1"/>
        </xdr:cNvPicPr>
      </xdr:nvPicPr>
      <xdr:blipFill>
        <a:blip r:embed="rId1"/>
        <a:stretch>
          <a:fillRect/>
        </a:stretch>
      </xdr:blipFill>
      <xdr:spPr>
        <a:xfrm>
          <a:off x="381000" y="2362200"/>
          <a:ext cx="8067675" cy="5800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83"/>
  <sheetViews>
    <sheetView view="pageBreakPreview" zoomScale="60" workbookViewId="0" topLeftCell="B1">
      <selection activeCell="H25" sqref="H25"/>
    </sheetView>
  </sheetViews>
  <sheetFormatPr defaultColWidth="9.140625" defaultRowHeight="24.75" customHeight="1"/>
  <cols>
    <col min="1" max="1" width="5.7109375" style="15" hidden="1" customWidth="1"/>
    <col min="2" max="2" width="19.140625" style="15" customWidth="1"/>
    <col min="3" max="3" width="2.28125" style="15" customWidth="1"/>
    <col min="4" max="4" width="61.140625" style="15" customWidth="1"/>
    <col min="5" max="5" width="14.28125" style="15" customWidth="1"/>
    <col min="6" max="6" width="16.140625" style="15" customWidth="1"/>
    <col min="7" max="7" width="17.8515625" style="15" hidden="1" customWidth="1"/>
    <col min="8" max="8" width="22.7109375" style="15" customWidth="1"/>
    <col min="9" max="9" width="0.5625" style="23" hidden="1" customWidth="1"/>
    <col min="10" max="12" width="13.57421875" style="15" hidden="1" customWidth="1"/>
    <col min="13" max="13" width="11.7109375" style="15" customWidth="1"/>
    <col min="14" max="14" width="10.8515625" style="15" customWidth="1"/>
    <col min="15" max="15" width="9.140625" style="15" customWidth="1"/>
    <col min="16" max="16" width="25.421875" style="15" customWidth="1"/>
    <col min="17" max="16384" width="9.140625" style="15" customWidth="1"/>
  </cols>
  <sheetData>
    <row r="1" spans="1:9" s="38" customFormat="1" ht="32.25" customHeight="1">
      <c r="A1" s="37"/>
      <c r="B1" s="356" t="s">
        <v>36</v>
      </c>
      <c r="C1" s="356"/>
      <c r="D1" s="356"/>
      <c r="E1" s="356"/>
      <c r="F1" s="356"/>
      <c r="G1" s="356"/>
      <c r="H1" s="356"/>
      <c r="I1" s="356"/>
    </row>
    <row r="2" spans="2:9" s="38" customFormat="1" ht="14.25" customHeight="1">
      <c r="B2" s="22"/>
      <c r="C2" s="22"/>
      <c r="D2" s="34"/>
      <c r="F2" s="22"/>
      <c r="G2" s="22"/>
      <c r="I2" s="121"/>
    </row>
    <row r="3" spans="1:13" s="41" customFormat="1" ht="24.75" customHeight="1">
      <c r="A3" s="39"/>
      <c r="B3" s="40" t="s">
        <v>65</v>
      </c>
      <c r="C3" s="46"/>
      <c r="D3" s="45" t="s">
        <v>66</v>
      </c>
      <c r="E3" s="40" t="s">
        <v>40</v>
      </c>
      <c r="F3" s="40" t="s">
        <v>42</v>
      </c>
      <c r="G3" s="43" t="s">
        <v>102</v>
      </c>
      <c r="H3" s="43" t="s">
        <v>222</v>
      </c>
      <c r="I3" s="220" t="s">
        <v>69</v>
      </c>
      <c r="J3" s="355" t="s">
        <v>197</v>
      </c>
      <c r="K3" s="355"/>
      <c r="L3" s="355"/>
      <c r="M3" s="41" t="s">
        <v>287</v>
      </c>
    </row>
    <row r="4" spans="2:14" ht="43.5" customHeight="1">
      <c r="B4" s="2" t="s">
        <v>46</v>
      </c>
      <c r="C4" s="47"/>
      <c r="D4" s="153" t="str">
        <f>1!I1</f>
        <v>SYSTEM MOBOX</v>
      </c>
      <c r="E4" s="42">
        <f>1!H7</f>
        <v>0</v>
      </c>
      <c r="F4" s="42">
        <f>E4*1.23</f>
        <v>0</v>
      </c>
      <c r="G4" s="42">
        <f>1!J7</f>
        <v>0</v>
      </c>
      <c r="H4" s="42" t="e">
        <f>1!#REF!</f>
        <v>#REF!</v>
      </c>
      <c r="I4" s="244" t="s">
        <v>110</v>
      </c>
      <c r="J4" s="44" t="s">
        <v>194</v>
      </c>
      <c r="K4" s="44"/>
      <c r="L4" s="44"/>
      <c r="N4" s="15" t="s">
        <v>357</v>
      </c>
    </row>
    <row r="5" spans="2:14" ht="43.5" customHeight="1">
      <c r="B5" s="2" t="s">
        <v>276</v>
      </c>
      <c r="C5" s="47"/>
      <c r="D5" s="153" t="str">
        <f>2!I1</f>
        <v>KONTENER WEWNĘTRZNY NA ODPADY</v>
      </c>
      <c r="E5" s="42">
        <f>2!H5</f>
        <v>0</v>
      </c>
      <c r="F5" s="42">
        <f aca="true" t="shared" si="0" ref="F5:F46">E5*1.23</f>
        <v>0</v>
      </c>
      <c r="G5" s="42">
        <f>2!J5</f>
        <v>0</v>
      </c>
      <c r="H5" s="42" t="e">
        <f>2!#REF!</f>
        <v>#REF!</v>
      </c>
      <c r="I5" s="221" t="s">
        <v>103</v>
      </c>
      <c r="J5" s="44" t="s">
        <v>194</v>
      </c>
      <c r="K5" s="2"/>
      <c r="L5" s="2"/>
      <c r="N5" s="15" t="s">
        <v>357</v>
      </c>
    </row>
    <row r="6" spans="2:14" ht="43.5" customHeight="1">
      <c r="B6" s="2" t="s">
        <v>277</v>
      </c>
      <c r="C6" s="47"/>
      <c r="D6" s="202" t="str">
        <f>3!I1</f>
        <v>WÓZEK DO TRANSPORTU BRUDNEJ BIELIZNY</v>
      </c>
      <c r="E6" s="42">
        <f>3!H5</f>
        <v>0</v>
      </c>
      <c r="F6" s="42">
        <f t="shared" si="0"/>
        <v>0</v>
      </c>
      <c r="G6" s="42">
        <f>3!J5</f>
        <v>1291.5</v>
      </c>
      <c r="H6" s="42" t="e">
        <f>3!#REF!</f>
        <v>#REF!</v>
      </c>
      <c r="I6" s="353" t="s">
        <v>104</v>
      </c>
      <c r="J6" s="44" t="s">
        <v>194</v>
      </c>
      <c r="K6" s="2"/>
      <c r="L6" s="2"/>
      <c r="N6" s="15" t="s">
        <v>357</v>
      </c>
    </row>
    <row r="7" spans="2:14" ht="43.5" customHeight="1">
      <c r="B7" s="2" t="s">
        <v>47</v>
      </c>
      <c r="C7" s="47"/>
      <c r="D7" s="202" t="str">
        <f>4!I1</f>
        <v>WÓZEK DO TRANSPORTU CZYSTEJ BIELIZNY</v>
      </c>
      <c r="E7" s="42">
        <f>4!H5</f>
        <v>0</v>
      </c>
      <c r="F7" s="42">
        <f t="shared" si="0"/>
        <v>0</v>
      </c>
      <c r="G7" s="42">
        <f>4!J5</f>
        <v>0</v>
      </c>
      <c r="H7" s="42" t="e">
        <f>4!#REF!</f>
        <v>#REF!</v>
      </c>
      <c r="I7" s="354"/>
      <c r="J7" s="44" t="s">
        <v>194</v>
      </c>
      <c r="K7" s="2"/>
      <c r="L7" s="2"/>
      <c r="N7" s="15" t="s">
        <v>357</v>
      </c>
    </row>
    <row r="8" spans="2:14" ht="43.5" customHeight="1">
      <c r="B8" s="2" t="s">
        <v>48</v>
      </c>
      <c r="C8" s="47"/>
      <c r="D8" s="153" t="str">
        <f>5!I1</f>
        <v>DOZOWNIKI NA PŁYN DEZYNFEKCYJNY I MYDŁO</v>
      </c>
      <c r="E8" s="42">
        <f>5!H5</f>
        <v>0</v>
      </c>
      <c r="F8" s="42">
        <f>E8*1.23</f>
        <v>0</v>
      </c>
      <c r="G8" s="42" t="e">
        <f>5!#REF!</f>
        <v>#REF!</v>
      </c>
      <c r="H8" s="42" t="e">
        <f>5!#REF!</f>
        <v>#REF!</v>
      </c>
      <c r="I8" s="353" t="s">
        <v>108</v>
      </c>
      <c r="J8" s="2"/>
      <c r="K8" s="44" t="s">
        <v>195</v>
      </c>
      <c r="L8" s="44"/>
      <c r="M8" s="41" t="s">
        <v>278</v>
      </c>
      <c r="N8" s="15" t="s">
        <v>358</v>
      </c>
    </row>
    <row r="9" spans="2:14" ht="43.5" customHeight="1">
      <c r="B9" s="2" t="s">
        <v>49</v>
      </c>
      <c r="C9" s="47"/>
      <c r="D9" s="153" t="str">
        <f>6!I1</f>
        <v>DOZOWNIKI NA RĘCZNIKI PAPIEROWE</v>
      </c>
      <c r="E9" s="42">
        <f>6!H5</f>
        <v>0</v>
      </c>
      <c r="F9" s="42">
        <f t="shared" si="0"/>
        <v>0</v>
      </c>
      <c r="G9" s="42">
        <f>6!J5</f>
        <v>3573.83</v>
      </c>
      <c r="H9" s="42" t="e">
        <f>6!#REF!</f>
        <v>#REF!</v>
      </c>
      <c r="I9" s="354"/>
      <c r="J9" s="2"/>
      <c r="K9" s="44" t="s">
        <v>195</v>
      </c>
      <c r="L9" s="44"/>
      <c r="M9" s="41" t="s">
        <v>278</v>
      </c>
      <c r="N9" s="15" t="s">
        <v>358</v>
      </c>
    </row>
    <row r="10" spans="2:14" ht="43.5" customHeight="1">
      <c r="B10" s="2" t="s">
        <v>50</v>
      </c>
      <c r="C10" s="47"/>
      <c r="D10" s="203" t="str">
        <f>7!I1</f>
        <v>SZCZOTKI WC Z POJEMNIKIEM</v>
      </c>
      <c r="E10" s="42">
        <f>7!H6</f>
        <v>0</v>
      </c>
      <c r="F10" s="42">
        <f t="shared" si="0"/>
        <v>0</v>
      </c>
      <c r="G10" s="42" t="e">
        <f>7!#REF!</f>
        <v>#REF!</v>
      </c>
      <c r="H10" s="42" t="e">
        <f>7!#REF!</f>
        <v>#REF!</v>
      </c>
      <c r="I10" s="221" t="s">
        <v>112</v>
      </c>
      <c r="J10" s="44" t="s">
        <v>194</v>
      </c>
      <c r="K10" s="2"/>
      <c r="L10" s="2"/>
      <c r="N10" s="15" t="s">
        <v>358</v>
      </c>
    </row>
    <row r="11" spans="2:14" ht="43.5" customHeight="1">
      <c r="B11" s="2" t="s">
        <v>51</v>
      </c>
      <c r="C11" s="47"/>
      <c r="D11" s="202" t="str">
        <f>8!I1</f>
        <v>CZAJNIKI ELEKTRYCZNE</v>
      </c>
      <c r="E11" s="42">
        <f>8!H5</f>
        <v>0</v>
      </c>
      <c r="F11" s="42">
        <f t="shared" si="0"/>
        <v>0</v>
      </c>
      <c r="G11" s="42" t="e">
        <f>8!#REF!</f>
        <v>#REF!</v>
      </c>
      <c r="H11" s="42" t="e">
        <f>8!#REF!</f>
        <v>#REF!</v>
      </c>
      <c r="I11" s="221" t="s">
        <v>112</v>
      </c>
      <c r="J11" s="2"/>
      <c r="K11" s="44" t="s">
        <v>195</v>
      </c>
      <c r="L11" s="44"/>
      <c r="N11" s="13" t="s">
        <v>357</v>
      </c>
    </row>
    <row r="12" spans="2:14" ht="43.5" customHeight="1">
      <c r="B12" s="2" t="s">
        <v>52</v>
      </c>
      <c r="C12" s="47"/>
      <c r="D12" s="153" t="str">
        <f>9!I1</f>
        <v>KUCHENKI MIKROFALOWE</v>
      </c>
      <c r="E12" s="42">
        <f>9!H5</f>
        <v>0</v>
      </c>
      <c r="F12" s="42">
        <f t="shared" si="0"/>
        <v>0</v>
      </c>
      <c r="G12" s="42">
        <f>9!J5</f>
        <v>359.67</v>
      </c>
      <c r="H12" s="42" t="e">
        <f>9!#REF!</f>
        <v>#REF!</v>
      </c>
      <c r="I12" s="221" t="s">
        <v>117</v>
      </c>
      <c r="J12" s="2"/>
      <c r="K12" s="2"/>
      <c r="L12" s="14" t="s">
        <v>196</v>
      </c>
      <c r="N12" s="15" t="s">
        <v>357</v>
      </c>
    </row>
    <row r="13" spans="2:14" ht="43.5" customHeight="1">
      <c r="B13" s="2" t="s">
        <v>53</v>
      </c>
      <c r="C13" s="47"/>
      <c r="D13" s="153" t="str">
        <f>'10'!I1</f>
        <v>DRABINY </v>
      </c>
      <c r="E13" s="42">
        <f>'10'!H5</f>
        <v>0</v>
      </c>
      <c r="F13" s="42">
        <f t="shared" si="0"/>
        <v>0</v>
      </c>
      <c r="G13" s="42">
        <f>'10'!J5</f>
        <v>0</v>
      </c>
      <c r="H13" s="42" t="e">
        <f>'10'!#REF!</f>
        <v>#REF!</v>
      </c>
      <c r="I13" s="221" t="s">
        <v>120</v>
      </c>
      <c r="J13" s="44" t="s">
        <v>194</v>
      </c>
      <c r="K13" s="2"/>
      <c r="L13" s="2"/>
      <c r="N13" s="15" t="s">
        <v>358</v>
      </c>
    </row>
    <row r="14" spans="2:14" ht="43.5" customHeight="1">
      <c r="B14" s="321" t="s">
        <v>54</v>
      </c>
      <c r="C14" s="327"/>
      <c r="D14" s="323" t="str">
        <f>'11'!I1</f>
        <v>TERMOSY, POJEMNIKI TRANSPORTOWE, TERMOPORTY, POJEMNIKI</v>
      </c>
      <c r="E14" s="324">
        <f>'11'!H14</f>
        <v>0</v>
      </c>
      <c r="F14" s="324">
        <f t="shared" si="0"/>
        <v>0</v>
      </c>
      <c r="G14" s="324" t="e">
        <f>#REF!</f>
        <v>#REF!</v>
      </c>
      <c r="H14" s="324" t="e">
        <f>'11'!#REF!</f>
        <v>#REF!</v>
      </c>
      <c r="I14" s="328" t="s">
        <v>121</v>
      </c>
      <c r="J14" s="329" t="s">
        <v>194</v>
      </c>
      <c r="K14" s="321"/>
      <c r="L14" s="321"/>
      <c r="M14" s="326"/>
      <c r="N14" s="326" t="s">
        <v>357</v>
      </c>
    </row>
    <row r="15" spans="2:14" ht="43.5" customHeight="1">
      <c r="B15" s="2" t="s">
        <v>55</v>
      </c>
      <c r="C15" s="47"/>
      <c r="D15" s="202" t="str">
        <f>'12'!I1</f>
        <v>BATERIE, AKUMULATORKI, ŁADOWARKI</v>
      </c>
      <c r="E15" s="42">
        <f>'12'!H13</f>
        <v>0</v>
      </c>
      <c r="F15" s="42">
        <f>'12'!I13</f>
        <v>0</v>
      </c>
      <c r="G15" s="42">
        <f>'12'!J13</f>
        <v>0</v>
      </c>
      <c r="H15" s="242" t="e">
        <f>'12'!#REF!</f>
        <v>#REF!</v>
      </c>
      <c r="I15" s="221" t="s">
        <v>121</v>
      </c>
      <c r="J15" s="2"/>
      <c r="K15" s="44" t="s">
        <v>195</v>
      </c>
      <c r="L15" s="2"/>
      <c r="N15" s="15" t="s">
        <v>358</v>
      </c>
    </row>
    <row r="16" spans="2:14" ht="43.5" customHeight="1">
      <c r="B16" s="2" t="s">
        <v>56</v>
      </c>
      <c r="C16" s="47"/>
      <c r="D16" s="204" t="str">
        <f>'13'!I1</f>
        <v>PADY</v>
      </c>
      <c r="E16" s="42">
        <f>'13'!H7</f>
        <v>0</v>
      </c>
      <c r="F16" s="42">
        <f>'13'!I7</f>
        <v>0</v>
      </c>
      <c r="G16" s="42" t="e">
        <f>'13'!#REF!</f>
        <v>#REF!</v>
      </c>
      <c r="H16" s="42" t="e">
        <f>'13'!#REF!</f>
        <v>#REF!</v>
      </c>
      <c r="I16" s="221" t="s">
        <v>121</v>
      </c>
      <c r="J16" s="2"/>
      <c r="K16" s="44" t="s">
        <v>195</v>
      </c>
      <c r="L16" s="2"/>
      <c r="N16" s="15" t="s">
        <v>358</v>
      </c>
    </row>
    <row r="17" spans="2:14" ht="43.5" customHeight="1">
      <c r="B17" s="2" t="s">
        <v>57</v>
      </c>
      <c r="C17" s="47"/>
      <c r="D17" s="205" t="str">
        <f>'14'!I1</f>
        <v>STELAŻE NA ODPADY MEDYCZNE</v>
      </c>
      <c r="E17" s="42">
        <f>'14'!H5</f>
        <v>0</v>
      </c>
      <c r="F17" s="42">
        <f>'14'!I5</f>
        <v>0</v>
      </c>
      <c r="G17" s="42">
        <f>'14'!J5</f>
        <v>0</v>
      </c>
      <c r="H17" s="42" t="e">
        <f>'14'!#REF!</f>
        <v>#REF!</v>
      </c>
      <c r="I17" s="221" t="s">
        <v>124</v>
      </c>
      <c r="J17" s="2"/>
      <c r="K17" s="44" t="s">
        <v>195</v>
      </c>
      <c r="L17" s="2"/>
      <c r="N17" s="15" t="s">
        <v>357</v>
      </c>
    </row>
    <row r="18" spans="2:14" ht="43.5" customHeight="1">
      <c r="B18" s="2" t="s">
        <v>58</v>
      </c>
      <c r="C18" s="47"/>
      <c r="D18" s="204" t="str">
        <f>'15'!I1</f>
        <v>BASENY I KACZKI Z TWORZYWA SZTUCZNEGO</v>
      </c>
      <c r="E18" s="42">
        <f>'15'!H7</f>
        <v>0</v>
      </c>
      <c r="F18" s="42">
        <f>E18*1.08</f>
        <v>0</v>
      </c>
      <c r="G18" s="42" t="e">
        <f>'15'!#REF!</f>
        <v>#REF!</v>
      </c>
      <c r="H18" s="42" t="e">
        <f>'15'!#REF!</f>
        <v>#REF!</v>
      </c>
      <c r="I18" s="221" t="s">
        <v>112</v>
      </c>
      <c r="J18" s="2"/>
      <c r="K18" s="44"/>
      <c r="L18" s="2"/>
      <c r="N18" s="15" t="s">
        <v>358</v>
      </c>
    </row>
    <row r="19" spans="2:14" ht="43.5" customHeight="1">
      <c r="B19" s="2" t="s">
        <v>59</v>
      </c>
      <c r="C19" s="47"/>
      <c r="D19" s="204" t="str">
        <f>'16'!I1</f>
        <v>OKULARY OCHRONNE</v>
      </c>
      <c r="E19" s="42">
        <f>'16'!H5</f>
        <v>0</v>
      </c>
      <c r="F19" s="42">
        <f t="shared" si="0"/>
        <v>0</v>
      </c>
      <c r="G19" s="42" t="e">
        <f>'16'!#REF!</f>
        <v>#REF!</v>
      </c>
      <c r="H19" s="42" t="e">
        <f>'16'!#REF!</f>
        <v>#REF!</v>
      </c>
      <c r="I19" s="221" t="s">
        <v>112</v>
      </c>
      <c r="J19" s="44" t="s">
        <v>194</v>
      </c>
      <c r="K19" s="44"/>
      <c r="L19" s="2"/>
      <c r="N19" s="15" t="s">
        <v>358</v>
      </c>
    </row>
    <row r="20" spans="2:14" ht="43.5" customHeight="1">
      <c r="B20" s="2" t="s">
        <v>60</v>
      </c>
      <c r="C20" s="47"/>
      <c r="D20" s="204" t="str">
        <f>'17'!I1</f>
        <v>ZASŁONY PRYSZNICOWE</v>
      </c>
      <c r="E20" s="42">
        <f>'17'!H5</f>
        <v>0</v>
      </c>
      <c r="F20" s="42">
        <f t="shared" si="0"/>
        <v>0</v>
      </c>
      <c r="G20" s="42">
        <f>'17'!J5</f>
        <v>0</v>
      </c>
      <c r="H20" s="42" t="e">
        <f>'17'!#REF!</f>
        <v>#REF!</v>
      </c>
      <c r="I20" s="221"/>
      <c r="J20" s="44"/>
      <c r="K20" s="2"/>
      <c r="L20" s="2"/>
      <c r="N20" s="15" t="s">
        <v>358</v>
      </c>
    </row>
    <row r="21" spans="2:14" ht="43.5" customHeight="1">
      <c r="B21" s="2" t="s">
        <v>61</v>
      </c>
      <c r="C21" s="47"/>
      <c r="D21" s="202" t="str">
        <f>'18'!I1</f>
        <v>TERMOMETRY I TERMOHIGROMETRY</v>
      </c>
      <c r="E21" s="42">
        <f>'18'!H9</f>
        <v>0</v>
      </c>
      <c r="F21" s="42">
        <f t="shared" si="0"/>
        <v>0</v>
      </c>
      <c r="G21" s="42">
        <f>'18'!J9</f>
        <v>2488.89</v>
      </c>
      <c r="H21" s="42" t="e">
        <f>'18'!#REF!</f>
        <v>#REF!</v>
      </c>
      <c r="I21" s="221"/>
      <c r="J21" s="2"/>
      <c r="K21" s="44" t="s">
        <v>195</v>
      </c>
      <c r="L21" s="2"/>
      <c r="N21" s="15" t="s">
        <v>357</v>
      </c>
    </row>
    <row r="22" spans="2:14" ht="43.5" customHeight="1">
      <c r="B22" s="2" t="s">
        <v>62</v>
      </c>
      <c r="C22" s="47"/>
      <c r="D22" s="202" t="str">
        <f>'19'!I1</f>
        <v>BATERIA GUZIKOWA CR 2025</v>
      </c>
      <c r="E22" s="42">
        <f>'19'!H5</f>
        <v>0</v>
      </c>
      <c r="F22" s="42">
        <f t="shared" si="0"/>
        <v>0</v>
      </c>
      <c r="G22" s="42">
        <f>'19'!J5</f>
        <v>0</v>
      </c>
      <c r="H22" s="42" t="e">
        <f>'19'!#REF!</f>
        <v>#REF!</v>
      </c>
      <c r="I22" s="221"/>
      <c r="J22" s="44" t="s">
        <v>194</v>
      </c>
      <c r="K22" s="2"/>
      <c r="L22" s="2"/>
      <c r="N22" s="15" t="s">
        <v>358</v>
      </c>
    </row>
    <row r="23" spans="2:14" s="13" customFormat="1" ht="43.5" customHeight="1">
      <c r="B23" s="31" t="s">
        <v>63</v>
      </c>
      <c r="C23" s="65"/>
      <c r="D23" s="153" t="str">
        <f>'20'!I1</f>
        <v>RĘKAWICE ROBOCZE</v>
      </c>
      <c r="E23" s="49">
        <f>'20'!H5</f>
        <v>0</v>
      </c>
      <c r="F23" s="42">
        <f t="shared" si="0"/>
        <v>0</v>
      </c>
      <c r="G23" s="49">
        <f>'20'!J5</f>
        <v>0</v>
      </c>
      <c r="H23" s="49" t="e">
        <f>'20'!#REF!</f>
        <v>#REF!</v>
      </c>
      <c r="I23" s="222"/>
      <c r="J23" s="44" t="s">
        <v>194</v>
      </c>
      <c r="K23" s="31"/>
      <c r="L23" s="31"/>
      <c r="N23" s="13" t="s">
        <v>358</v>
      </c>
    </row>
    <row r="24" spans="2:14" ht="43.5" customHeight="1">
      <c r="B24" s="2" t="s">
        <v>64</v>
      </c>
      <c r="C24" s="47"/>
      <c r="D24" s="202" t="str">
        <f>'21'!I1</f>
        <v>TACA NA LEKI</v>
      </c>
      <c r="E24" s="42">
        <f>'21'!H5</f>
        <v>0</v>
      </c>
      <c r="F24" s="42">
        <f t="shared" si="0"/>
        <v>0</v>
      </c>
      <c r="G24" s="42">
        <f>'21'!J5</f>
        <v>0</v>
      </c>
      <c r="H24" s="42" t="e">
        <f>'21'!#REF!</f>
        <v>#REF!</v>
      </c>
      <c r="I24" s="221"/>
      <c r="J24" s="44" t="s">
        <v>194</v>
      </c>
      <c r="K24" s="2"/>
      <c r="L24" s="2"/>
      <c r="N24" s="15" t="s">
        <v>358</v>
      </c>
    </row>
    <row r="25" spans="2:14" ht="43.5" customHeight="1">
      <c r="B25" s="2" t="s">
        <v>75</v>
      </c>
      <c r="C25" s="47"/>
      <c r="D25" s="202" t="str">
        <f>'22'!I1</f>
        <v>UCHWYT NA ŁÓŻKO PACJENTA</v>
      </c>
      <c r="E25" s="42">
        <f>'22'!H4</f>
        <v>0</v>
      </c>
      <c r="F25" s="42">
        <f t="shared" si="0"/>
        <v>0</v>
      </c>
      <c r="G25" s="42"/>
      <c r="H25" s="42" t="e">
        <f>'22'!#REF!</f>
        <v>#REF!</v>
      </c>
      <c r="I25" s="221"/>
      <c r="J25" s="2"/>
      <c r="K25" s="44" t="s">
        <v>195</v>
      </c>
      <c r="L25" s="2"/>
      <c r="N25" s="15" t="s">
        <v>358</v>
      </c>
    </row>
    <row r="26" spans="2:14" ht="43.5" customHeight="1">
      <c r="B26" s="2" t="s">
        <v>76</v>
      </c>
      <c r="C26" s="47"/>
      <c r="D26" s="202" t="str">
        <f>'23'!I1</f>
        <v>NACZYNIA jednorazowe</v>
      </c>
      <c r="E26" s="42">
        <f>'23'!G12</f>
        <v>0</v>
      </c>
      <c r="F26" s="42">
        <f t="shared" si="0"/>
        <v>0</v>
      </c>
      <c r="G26" s="42"/>
      <c r="H26" s="42" t="e">
        <f>'23'!#REF!</f>
        <v>#REF!</v>
      </c>
      <c r="I26" s="221"/>
      <c r="J26" s="2"/>
      <c r="K26" s="44" t="s">
        <v>195</v>
      </c>
      <c r="L26" s="2"/>
      <c r="N26" s="15" t="s">
        <v>358</v>
      </c>
    </row>
    <row r="27" spans="2:14" ht="43.5" customHeight="1">
      <c r="B27" s="2" t="s">
        <v>77</v>
      </c>
      <c r="C27" s="47"/>
      <c r="D27" s="202" t="str">
        <f>'24'!I1</f>
        <v>PALETY</v>
      </c>
      <c r="E27" s="42">
        <f>'24'!G4</f>
        <v>0</v>
      </c>
      <c r="F27" s="42">
        <f t="shared" si="0"/>
        <v>0</v>
      </c>
      <c r="G27" s="42"/>
      <c r="H27" s="42" t="e">
        <f>'24'!#REF!</f>
        <v>#REF!</v>
      </c>
      <c r="I27" s="221"/>
      <c r="J27" s="44" t="s">
        <v>194</v>
      </c>
      <c r="K27" s="2"/>
      <c r="L27" s="2"/>
      <c r="N27" s="15" t="s">
        <v>358</v>
      </c>
    </row>
    <row r="28" spans="2:14" ht="43.5" customHeight="1">
      <c r="B28" s="2" t="s">
        <v>78</v>
      </c>
      <c r="C28" s="47"/>
      <c r="D28" s="202" t="str">
        <f>'25'!I1</f>
        <v>FOLIA ALUMINIOWA</v>
      </c>
      <c r="E28" s="42">
        <f>'25'!G4</f>
        <v>0</v>
      </c>
      <c r="F28" s="42">
        <f t="shared" si="0"/>
        <v>0</v>
      </c>
      <c r="G28" s="42"/>
      <c r="H28" s="42" t="e">
        <f>'25'!#REF!</f>
        <v>#REF!</v>
      </c>
      <c r="I28" s="221"/>
      <c r="J28" s="44" t="s">
        <v>194</v>
      </c>
      <c r="K28" s="2"/>
      <c r="L28" s="2"/>
      <c r="N28" s="15" t="s">
        <v>358</v>
      </c>
    </row>
    <row r="29" spans="2:14" ht="43.5" customHeight="1">
      <c r="B29" s="321" t="s">
        <v>79</v>
      </c>
      <c r="C29" s="327"/>
      <c r="D29" s="323" t="str">
        <f>'26'!I1</f>
        <v>WAGI KUCHENNA ELEKTRONICZNA</v>
      </c>
      <c r="E29" s="324">
        <f>'26'!G6</f>
        <v>0</v>
      </c>
      <c r="F29" s="324">
        <f t="shared" si="0"/>
        <v>0</v>
      </c>
      <c r="G29" s="324"/>
      <c r="H29" s="324" t="e">
        <f>'26'!#REF!</f>
        <v>#REF!</v>
      </c>
      <c r="I29" s="221"/>
      <c r="J29" s="44" t="s">
        <v>194</v>
      </c>
      <c r="K29" s="2"/>
      <c r="L29" s="2"/>
      <c r="N29" s="15" t="s">
        <v>357</v>
      </c>
    </row>
    <row r="30" spans="2:14" ht="43.5" customHeight="1">
      <c r="B30" s="2" t="s">
        <v>80</v>
      </c>
      <c r="C30" s="47"/>
      <c r="D30" s="202" t="str">
        <f>'27'!I1</f>
        <v>WENTYLATOR</v>
      </c>
      <c r="E30" s="42">
        <f>'27'!G4</f>
        <v>0</v>
      </c>
      <c r="F30" s="42">
        <f t="shared" si="0"/>
        <v>0</v>
      </c>
      <c r="G30" s="42"/>
      <c r="H30" s="42" t="e">
        <f>'27'!#REF!</f>
        <v>#REF!</v>
      </c>
      <c r="I30" s="221"/>
      <c r="J30" s="2"/>
      <c r="K30" s="2"/>
      <c r="L30" s="14"/>
      <c r="N30" s="15" t="s">
        <v>358</v>
      </c>
    </row>
    <row r="31" spans="2:14" ht="43.5" customHeight="1">
      <c r="B31" s="2" t="s">
        <v>81</v>
      </c>
      <c r="C31" s="47"/>
      <c r="D31" s="202" t="str">
        <f>'28'!I1</f>
        <v>NACZYNIA (Porcelana) i SZTUĆCE</v>
      </c>
      <c r="E31" s="42">
        <f>'28'!G11</f>
        <v>0</v>
      </c>
      <c r="F31" s="42">
        <f t="shared" si="0"/>
        <v>0</v>
      </c>
      <c r="G31" s="42"/>
      <c r="H31" s="42" t="e">
        <f>'28'!#REF!</f>
        <v>#REF!</v>
      </c>
      <c r="I31" s="221"/>
      <c r="J31" s="44" t="s">
        <v>194</v>
      </c>
      <c r="K31" s="2"/>
      <c r="L31" s="2"/>
      <c r="N31" s="15" t="s">
        <v>358</v>
      </c>
    </row>
    <row r="32" spans="2:14" ht="43.5" customHeight="1">
      <c r="B32" s="2" t="s">
        <v>84</v>
      </c>
      <c r="C32" s="137"/>
      <c r="D32" s="202" t="str">
        <f>'29'!I1</f>
        <v>PLOMBA DO ZAMKA KONTENEROWEGO</v>
      </c>
      <c r="E32" s="42">
        <f>'29'!G4</f>
        <v>0</v>
      </c>
      <c r="F32" s="42">
        <f>E32*1.08</f>
        <v>0</v>
      </c>
      <c r="G32" s="42"/>
      <c r="H32" s="42" t="e">
        <f>'29'!#REF!</f>
        <v>#REF!</v>
      </c>
      <c r="I32" s="138"/>
      <c r="J32" s="2"/>
      <c r="K32" s="2"/>
      <c r="L32" s="14"/>
      <c r="M32" s="41" t="s">
        <v>278</v>
      </c>
      <c r="N32" s="15" t="s">
        <v>358</v>
      </c>
    </row>
    <row r="33" spans="2:14" ht="43.5" customHeight="1">
      <c r="B33" s="2" t="s">
        <v>85</v>
      </c>
      <c r="C33" s="137"/>
      <c r="D33" s="202" t="str">
        <f>'30'!I1</f>
        <v>PLOMBY OŁOWIANE I DRUTY DO PLOMB</v>
      </c>
      <c r="E33" s="42">
        <f>'30'!G5</f>
        <v>0</v>
      </c>
      <c r="F33" s="42">
        <f t="shared" si="0"/>
        <v>0</v>
      </c>
      <c r="G33" s="42"/>
      <c r="H33" s="42" t="e">
        <f>'30'!#REF!</f>
        <v>#REF!</v>
      </c>
      <c r="I33" s="138"/>
      <c r="J33" s="2"/>
      <c r="K33" s="44" t="s">
        <v>195</v>
      </c>
      <c r="L33" s="2"/>
      <c r="M33" s="41"/>
      <c r="N33" s="15" t="s">
        <v>358</v>
      </c>
    </row>
    <row r="34" spans="2:14" ht="43.5" customHeight="1">
      <c r="B34" s="2" t="s">
        <v>8</v>
      </c>
      <c r="C34" s="137"/>
      <c r="D34" s="202" t="str">
        <f>'31'!I1</f>
        <v>MISKA NERKOWA Z TWORZYWA SZTUCZNEGO</v>
      </c>
      <c r="E34" s="42">
        <f>'31'!G4</f>
        <v>0</v>
      </c>
      <c r="F34" s="42">
        <f>E34*1.08</f>
        <v>0</v>
      </c>
      <c r="G34" s="42"/>
      <c r="H34" s="42">
        <f>'31'!J4</f>
        <v>0</v>
      </c>
      <c r="I34" s="138"/>
      <c r="J34" s="2"/>
      <c r="K34" s="44" t="s">
        <v>195</v>
      </c>
      <c r="L34" s="2"/>
      <c r="N34" s="15" t="s">
        <v>358</v>
      </c>
    </row>
    <row r="35" spans="2:14" ht="43.5" customHeight="1">
      <c r="B35" s="2" t="s">
        <v>10</v>
      </c>
      <c r="C35" s="137"/>
      <c r="D35" s="202" t="str">
        <f>'32'!I1</f>
        <v>LODÓWKI</v>
      </c>
      <c r="E35" s="42">
        <f>'32'!G4</f>
        <v>0</v>
      </c>
      <c r="F35" s="42">
        <f t="shared" si="0"/>
        <v>0</v>
      </c>
      <c r="G35" s="42"/>
      <c r="H35" s="42" t="e">
        <f>'32'!#REF!</f>
        <v>#REF!</v>
      </c>
      <c r="I35" s="138"/>
      <c r="J35" s="2"/>
      <c r="K35" s="2"/>
      <c r="L35" s="14" t="s">
        <v>196</v>
      </c>
      <c r="N35" s="15" t="s">
        <v>357</v>
      </c>
    </row>
    <row r="36" spans="2:14" ht="43.5" customHeight="1">
      <c r="B36" s="321" t="s">
        <v>11</v>
      </c>
      <c r="C36" s="322"/>
      <c r="D36" s="323" t="e">
        <f>'33'!#REF!</f>
        <v>#REF!</v>
      </c>
      <c r="E36" s="324">
        <f>'33'!G3</f>
        <v>0</v>
      </c>
      <c r="F36" s="324" t="e">
        <f>'33'!#REF!</f>
        <v>#REF!</v>
      </c>
      <c r="G36" s="324"/>
      <c r="H36" s="324">
        <v>0</v>
      </c>
      <c r="I36" s="138"/>
      <c r="J36" s="2"/>
      <c r="K36" s="2"/>
      <c r="L36" s="14" t="s">
        <v>196</v>
      </c>
      <c r="N36" s="15" t="s">
        <v>357</v>
      </c>
    </row>
    <row r="37" spans="2:14" ht="43.5" customHeight="1">
      <c r="B37" s="2" t="s">
        <v>14</v>
      </c>
      <c r="C37" s="137"/>
      <c r="D37" s="202" t="str">
        <f>'34'!I1</f>
        <v>POJEMNIKI PLASTIKOWE Z POKRYWĄ</v>
      </c>
      <c r="E37" s="42">
        <f>'34'!G5</f>
        <v>0</v>
      </c>
      <c r="F37" s="42">
        <f t="shared" si="0"/>
        <v>0</v>
      </c>
      <c r="G37" s="42"/>
      <c r="H37" s="42" t="e">
        <f>'34'!#REF!</f>
        <v>#REF!</v>
      </c>
      <c r="I37" s="138"/>
      <c r="J37" s="2"/>
      <c r="K37" s="2"/>
      <c r="L37" s="14" t="s">
        <v>196</v>
      </c>
      <c r="N37" s="15" t="s">
        <v>358</v>
      </c>
    </row>
    <row r="38" spans="2:14" ht="43.5" customHeight="1">
      <c r="B38" s="2" t="s">
        <v>15</v>
      </c>
      <c r="C38" s="137"/>
      <c r="D38" s="202" t="str">
        <f>'35'!I1</f>
        <v>POJEMNIKI PLASTIKOWE DO PRZECHOWYWANIA ŻYWNOŚCI</v>
      </c>
      <c r="E38" s="42">
        <f>'35'!G5</f>
        <v>0</v>
      </c>
      <c r="F38" s="42">
        <f t="shared" si="0"/>
        <v>0</v>
      </c>
      <c r="G38" s="42"/>
      <c r="H38" s="42" t="e">
        <f>'35'!#REF!</f>
        <v>#REF!</v>
      </c>
      <c r="I38" s="138"/>
      <c r="J38" s="2"/>
      <c r="K38" s="44" t="s">
        <v>195</v>
      </c>
      <c r="L38" s="2"/>
      <c r="N38" s="15" t="s">
        <v>358</v>
      </c>
    </row>
    <row r="39" spans="2:14" ht="43.5" customHeight="1">
      <c r="B39" s="2" t="s">
        <v>16</v>
      </c>
      <c r="C39" s="137"/>
      <c r="D39" s="202" t="str">
        <f>'36'!I1</f>
        <v>GUMY ZBIERAJĄCE DO MASZYN CZYSZCZĄCYCH TASKI</v>
      </c>
      <c r="E39" s="42">
        <f>'36'!G4</f>
        <v>0</v>
      </c>
      <c r="F39" s="42">
        <f t="shared" si="0"/>
        <v>0</v>
      </c>
      <c r="G39" s="42"/>
      <c r="H39" s="42" t="e">
        <f>'36'!#REF!</f>
        <v>#REF!</v>
      </c>
      <c r="I39" s="138"/>
      <c r="J39" s="2"/>
      <c r="K39" s="44" t="s">
        <v>195</v>
      </c>
      <c r="L39" s="2"/>
      <c r="N39" s="15" t="s">
        <v>358</v>
      </c>
    </row>
    <row r="40" spans="2:14" ht="43.5" customHeight="1">
      <c r="B40" s="2" t="s">
        <v>19</v>
      </c>
      <c r="C40" s="137"/>
      <c r="D40" s="202" t="str">
        <f>'37'!I1</f>
        <v>GUMY ZBIERAJĄCE DO MASZYN CZYSZCZĄCYCH HAKOMATIC</v>
      </c>
      <c r="E40" s="42">
        <f>'37'!G4</f>
        <v>0</v>
      </c>
      <c r="F40" s="42">
        <f t="shared" si="0"/>
        <v>0</v>
      </c>
      <c r="G40" s="42"/>
      <c r="H40" s="42" t="e">
        <f>'37'!#REF!</f>
        <v>#REF!</v>
      </c>
      <c r="I40" s="138"/>
      <c r="J40" s="2"/>
      <c r="K40" s="44" t="s">
        <v>195</v>
      </c>
      <c r="L40" s="2"/>
      <c r="N40" s="15" t="s">
        <v>358</v>
      </c>
    </row>
    <row r="41" spans="2:14" ht="43.5" customHeight="1">
      <c r="B41" s="2" t="s">
        <v>21</v>
      </c>
      <c r="C41" s="137"/>
      <c r="D41" s="202" t="str">
        <f>'38'!I1</f>
        <v>TABLICE OSTRZEGAWCZE</v>
      </c>
      <c r="E41" s="42">
        <f>'38'!G4</f>
        <v>0</v>
      </c>
      <c r="F41" s="42">
        <f t="shared" si="0"/>
        <v>0</v>
      </c>
      <c r="G41" s="42"/>
      <c r="H41" s="42" t="e">
        <f>'38'!#REF!</f>
        <v>#REF!</v>
      </c>
      <c r="I41" s="138"/>
      <c r="J41" s="2"/>
      <c r="K41" s="2"/>
      <c r="L41" s="14" t="s">
        <v>196</v>
      </c>
      <c r="N41" s="15" t="s">
        <v>358</v>
      </c>
    </row>
    <row r="42" spans="2:14" ht="43.5" customHeight="1">
      <c r="B42" s="2" t="s">
        <v>22</v>
      </c>
      <c r="C42" s="137"/>
      <c r="D42" s="202" t="str">
        <f>'39'!I1</f>
        <v>STOPERY DO USZU</v>
      </c>
      <c r="E42" s="42">
        <f>'39'!G4</f>
        <v>0</v>
      </c>
      <c r="F42" s="42">
        <f t="shared" si="0"/>
        <v>0</v>
      </c>
      <c r="G42" s="42"/>
      <c r="H42" s="42" t="e">
        <f>'39'!#REF!</f>
        <v>#REF!</v>
      </c>
      <c r="I42" s="138"/>
      <c r="J42" s="2"/>
      <c r="K42" s="2"/>
      <c r="L42" s="14" t="s">
        <v>196</v>
      </c>
      <c r="N42" s="15" t="s">
        <v>358</v>
      </c>
    </row>
    <row r="43" spans="2:14" ht="43.5" customHeight="1">
      <c r="B43" s="2" t="s">
        <v>25</v>
      </c>
      <c r="C43" s="137"/>
      <c r="D43" s="202" t="str">
        <f>'40'!I1</f>
        <v>ZAMKI DO SZAFEK SOCJALNYCH</v>
      </c>
      <c r="E43" s="42">
        <f>'40'!G4</f>
        <v>0</v>
      </c>
      <c r="F43" s="42">
        <f t="shared" si="0"/>
        <v>0</v>
      </c>
      <c r="G43" s="42"/>
      <c r="H43" s="42" t="e">
        <f>'40'!#REF!</f>
        <v>#REF!</v>
      </c>
      <c r="I43" s="138"/>
      <c r="J43" s="2"/>
      <c r="K43" s="44" t="s">
        <v>195</v>
      </c>
      <c r="L43" s="2"/>
      <c r="N43" s="15" t="s">
        <v>358</v>
      </c>
    </row>
    <row r="44" spans="2:14" ht="43.5" customHeight="1">
      <c r="B44" s="2" t="s">
        <v>26</v>
      </c>
      <c r="C44" s="137"/>
      <c r="D44" s="202" t="str">
        <f>'41'!I1</f>
        <v>MISKA Z TWORZYWA SZTUCZNEGO</v>
      </c>
      <c r="E44" s="42">
        <f>'41'!G4</f>
        <v>0</v>
      </c>
      <c r="F44" s="42">
        <f>'41'!I4</f>
        <v>0</v>
      </c>
      <c r="G44" s="42"/>
      <c r="H44" s="42" t="e">
        <f>'41'!#REF!</f>
        <v>#REF!</v>
      </c>
      <c r="I44" s="138"/>
      <c r="J44" s="44" t="s">
        <v>194</v>
      </c>
      <c r="K44" s="2"/>
      <c r="L44" s="2"/>
      <c r="N44" s="15" t="s">
        <v>358</v>
      </c>
    </row>
    <row r="45" spans="2:14" ht="43.5" customHeight="1">
      <c r="B45" s="2" t="s">
        <v>28</v>
      </c>
      <c r="C45" s="137"/>
      <c r="D45" s="202" t="str">
        <f>'42'!I1</f>
        <v>SPRZĘT DO SPRZĄTANIA</v>
      </c>
      <c r="E45" s="42">
        <f>'42'!G10</f>
        <v>0</v>
      </c>
      <c r="F45" s="42">
        <f>'42'!I10</f>
        <v>0</v>
      </c>
      <c r="G45" s="42"/>
      <c r="H45" s="42" t="e">
        <f>'42'!#REF!</f>
        <v>#REF!</v>
      </c>
      <c r="I45" s="138"/>
      <c r="J45" s="44" t="s">
        <v>194</v>
      </c>
      <c r="K45" s="2"/>
      <c r="L45" s="2"/>
      <c r="N45" s="15" t="s">
        <v>357</v>
      </c>
    </row>
    <row r="46" spans="2:14" ht="43.5" customHeight="1">
      <c r="B46" s="2" t="s">
        <v>30</v>
      </c>
      <c r="C46" s="137"/>
      <c r="D46" s="202" t="str">
        <f>'43'!I1</f>
        <v>CZĘŚCI ZAMIENNE DO SPRZĘTU DO UTRZYMANIA CZYSTOŚCI </v>
      </c>
      <c r="E46" s="42">
        <f>'43'!G15</f>
        <v>0</v>
      </c>
      <c r="F46" s="42">
        <f t="shared" si="0"/>
        <v>0</v>
      </c>
      <c r="G46" s="42"/>
      <c r="H46" s="42" t="e">
        <f>'43'!#REF!</f>
        <v>#REF!</v>
      </c>
      <c r="I46" s="138"/>
      <c r="J46" s="44" t="s">
        <v>194</v>
      </c>
      <c r="K46" s="2"/>
      <c r="L46" s="2"/>
      <c r="N46" s="15" t="s">
        <v>358</v>
      </c>
    </row>
    <row r="47" spans="2:14" ht="43.5" customHeight="1">
      <c r="B47" s="2" t="s">
        <v>31</v>
      </c>
      <c r="C47" s="137"/>
      <c r="D47" s="202" t="str">
        <f>'44'!I1</f>
        <v>POJEMNIKI TRANSPORTOWY</v>
      </c>
      <c r="E47" s="42">
        <f>'44'!G4</f>
        <v>0</v>
      </c>
      <c r="F47" s="42">
        <f>'44'!I4</f>
        <v>0</v>
      </c>
      <c r="G47" s="42"/>
      <c r="H47" s="42" t="e">
        <f>'44'!#REF!</f>
        <v>#REF!</v>
      </c>
      <c r="I47" s="138"/>
      <c r="J47" s="44" t="s">
        <v>194</v>
      </c>
      <c r="K47" s="2"/>
      <c r="L47" s="2"/>
      <c r="N47" s="15" t="s">
        <v>358</v>
      </c>
    </row>
    <row r="48" spans="2:14" ht="43.5" customHeight="1">
      <c r="B48" s="2" t="s">
        <v>32</v>
      </c>
      <c r="C48" s="137"/>
      <c r="D48" s="202" t="str">
        <f>'45'!I1</f>
        <v>PRZYŁBICE OCHRONE</v>
      </c>
      <c r="E48" s="42">
        <f>'45'!G5</f>
        <v>0</v>
      </c>
      <c r="F48" s="42">
        <f>'45'!I5</f>
        <v>0</v>
      </c>
      <c r="G48" s="42"/>
      <c r="H48" s="42" t="e">
        <f>'45'!#REF!</f>
        <v>#REF!</v>
      </c>
      <c r="I48" s="138"/>
      <c r="J48" s="138"/>
      <c r="K48" s="137"/>
      <c r="L48" s="137"/>
      <c r="N48" s="15" t="s">
        <v>358</v>
      </c>
    </row>
    <row r="49" spans="2:14" ht="43.5" customHeight="1">
      <c r="B49" s="2" t="s">
        <v>293</v>
      </c>
      <c r="C49" s="137"/>
      <c r="D49" s="202" t="str">
        <f>'46'!I1</f>
        <v>MASZYNA DO MYCIA POWIERZCHNI PŁASKICH</v>
      </c>
      <c r="E49" s="42">
        <f>'46'!G4</f>
        <v>0</v>
      </c>
      <c r="F49" s="42">
        <f>'46'!I4</f>
        <v>0</v>
      </c>
      <c r="G49" s="42"/>
      <c r="H49" s="42" t="e">
        <f>'46'!#REF!</f>
        <v>#REF!</v>
      </c>
      <c r="I49" s="138"/>
      <c r="J49" s="138"/>
      <c r="K49" s="137"/>
      <c r="L49" s="137"/>
      <c r="N49" s="15" t="s">
        <v>357</v>
      </c>
    </row>
    <row r="50" spans="2:14" ht="43.5" customHeight="1">
      <c r="B50" s="2" t="s">
        <v>294</v>
      </c>
      <c r="C50" s="137"/>
      <c r="D50" s="202" t="s">
        <v>305</v>
      </c>
      <c r="E50" s="42">
        <f>'47'!I4</f>
        <v>0</v>
      </c>
      <c r="F50" s="42">
        <f>E50*1.23</f>
        <v>0</v>
      </c>
      <c r="G50" s="42"/>
      <c r="H50" s="42">
        <v>0</v>
      </c>
      <c r="I50" s="138"/>
      <c r="J50" s="138"/>
      <c r="K50" s="137"/>
      <c r="L50" s="137"/>
      <c r="N50" s="15" t="s">
        <v>357</v>
      </c>
    </row>
    <row r="51" spans="2:14" ht="43.5" customHeight="1">
      <c r="B51" s="31" t="s">
        <v>295</v>
      </c>
      <c r="C51" s="294"/>
      <c r="D51" s="153" t="s">
        <v>307</v>
      </c>
      <c r="E51" s="49">
        <f>'48'!G4</f>
        <v>0</v>
      </c>
      <c r="F51" s="49">
        <f>E51*1.23</f>
        <v>0</v>
      </c>
      <c r="G51" s="49"/>
      <c r="H51" s="49">
        <v>0</v>
      </c>
      <c r="I51" s="138"/>
      <c r="J51" s="138"/>
      <c r="K51" s="137"/>
      <c r="L51" s="137"/>
      <c r="N51" s="15" t="s">
        <v>357</v>
      </c>
    </row>
    <row r="52" spans="2:14" ht="43.5" customHeight="1">
      <c r="B52" s="31" t="s">
        <v>304</v>
      </c>
      <c r="C52" s="294"/>
      <c r="D52" s="153" t="str">
        <f>'49'!I1</f>
        <v>WYPOSAŻENIE DEPOZYTU</v>
      </c>
      <c r="E52" s="49">
        <f>'49'!I10</f>
        <v>0</v>
      </c>
      <c r="F52" s="49">
        <f>E52*1.23</f>
        <v>0</v>
      </c>
      <c r="G52" s="49"/>
      <c r="H52" s="49">
        <v>0</v>
      </c>
      <c r="I52" s="341"/>
      <c r="J52" s="341"/>
      <c r="K52" s="294"/>
      <c r="L52" s="294"/>
      <c r="M52" s="13"/>
      <c r="N52" s="13" t="s">
        <v>358</v>
      </c>
    </row>
    <row r="53" spans="2:14" ht="43.5" customHeight="1">
      <c r="B53" s="321" t="s">
        <v>306</v>
      </c>
      <c r="C53" s="322"/>
      <c r="D53" s="323" t="s">
        <v>308</v>
      </c>
      <c r="E53" s="324">
        <f>'50'!I5</f>
        <v>0</v>
      </c>
      <c r="F53" s="324">
        <f>E53*1.23</f>
        <v>0</v>
      </c>
      <c r="G53" s="324"/>
      <c r="H53" s="324">
        <v>0</v>
      </c>
      <c r="I53" s="138"/>
      <c r="J53" s="138"/>
      <c r="K53" s="137"/>
      <c r="L53" s="137"/>
      <c r="N53" s="15" t="s">
        <v>358</v>
      </c>
    </row>
    <row r="54" spans="2:14" s="326" customFormat="1" ht="43.5" customHeight="1">
      <c r="B54" s="321" t="s">
        <v>315</v>
      </c>
      <c r="C54" s="322"/>
      <c r="D54" s="323" t="str">
        <f>'51'!I1</f>
        <v>WYPOSAŻENIE KUCHNI</v>
      </c>
      <c r="E54" s="324">
        <f>'51'!G5</f>
        <v>0</v>
      </c>
      <c r="F54" s="324">
        <f>'51'!I5</f>
        <v>0</v>
      </c>
      <c r="G54" s="324"/>
      <c r="H54" s="324">
        <v>0</v>
      </c>
      <c r="I54" s="325"/>
      <c r="J54" s="325"/>
      <c r="K54" s="322"/>
      <c r="L54" s="322"/>
      <c r="N54" s="326" t="s">
        <v>357</v>
      </c>
    </row>
    <row r="55" spans="4:8" ht="24.75" customHeight="1">
      <c r="D55" s="127" t="s">
        <v>82</v>
      </c>
      <c r="E55" s="53">
        <f>SUM(E4:E53)</f>
        <v>0</v>
      </c>
      <c r="F55" s="53" t="e">
        <f>SUM(F4:F54)</f>
        <v>#REF!</v>
      </c>
      <c r="G55" s="53" t="e">
        <f>SUM(G4:G47)</f>
        <v>#REF!</v>
      </c>
      <c r="H55" s="53" t="e">
        <f>SUM(H4:L53)</f>
        <v>#REF!</v>
      </c>
    </row>
    <row r="57" spans="4:6" ht="24.75" customHeight="1" hidden="1">
      <c r="D57" s="20" t="s">
        <v>223</v>
      </c>
      <c r="E57" s="20"/>
      <c r="F57" s="200">
        <f>F59-F58</f>
        <v>682778</v>
      </c>
    </row>
    <row r="58" spans="4:6" ht="24.75" customHeight="1" hidden="1">
      <c r="D58" s="15" t="s">
        <v>291</v>
      </c>
      <c r="F58" s="201">
        <v>66474</v>
      </c>
    </row>
    <row r="59" spans="4:6" ht="24.75" customHeight="1" hidden="1">
      <c r="D59" s="20" t="s">
        <v>68</v>
      </c>
      <c r="F59" s="200">
        <v>749252</v>
      </c>
    </row>
    <row r="60" ht="24.75" customHeight="1" hidden="1"/>
    <row r="61" spans="4:6" ht="24.75" customHeight="1" hidden="1">
      <c r="D61" s="15" t="s">
        <v>292</v>
      </c>
      <c r="F61" s="50" t="e">
        <f>F57-F55</f>
        <v>#REF!</v>
      </c>
    </row>
    <row r="62" ht="24.75" customHeight="1" hidden="1"/>
    <row r="63" spans="4:6" ht="24.75" customHeight="1">
      <c r="D63" s="314" t="s">
        <v>372</v>
      </c>
      <c r="E63" s="314"/>
      <c r="F63" s="314"/>
    </row>
    <row r="64" spans="4:6" ht="24.75" customHeight="1">
      <c r="D64" s="315" t="s">
        <v>320</v>
      </c>
      <c r="E64" s="316">
        <v>0.6</v>
      </c>
      <c r="F64" s="317" t="s">
        <v>321</v>
      </c>
    </row>
    <row r="65" spans="4:8" ht="24.75" customHeight="1">
      <c r="D65" s="315" t="s">
        <v>322</v>
      </c>
      <c r="E65" s="316">
        <v>0.4</v>
      </c>
      <c r="F65" s="317" t="s">
        <v>323</v>
      </c>
      <c r="H65" s="352" t="s">
        <v>368</v>
      </c>
    </row>
    <row r="66" spans="4:8" ht="24.75" customHeight="1">
      <c r="D66" s="318" t="s">
        <v>325</v>
      </c>
      <c r="E66" s="318" t="s">
        <v>324</v>
      </c>
      <c r="F66" s="314"/>
      <c r="H66" s="352"/>
    </row>
    <row r="67" spans="4:8" ht="24.75" customHeight="1">
      <c r="D67" s="318" t="s">
        <v>359</v>
      </c>
      <c r="E67" s="318" t="s">
        <v>326</v>
      </c>
      <c r="F67" s="314"/>
      <c r="H67" s="352"/>
    </row>
    <row r="68" spans="4:8" ht="24.75" customHeight="1">
      <c r="D68" s="318" t="s">
        <v>360</v>
      </c>
      <c r="E68" s="318" t="s">
        <v>327</v>
      </c>
      <c r="F68" s="314"/>
      <c r="H68" s="352"/>
    </row>
    <row r="69" spans="4:8" ht="24.75" customHeight="1">
      <c r="D69" s="319" t="s">
        <v>361</v>
      </c>
      <c r="E69" s="319"/>
      <c r="F69" s="319"/>
      <c r="H69" s="352"/>
    </row>
    <row r="71" ht="24.75" customHeight="1">
      <c r="D71" s="15" t="s">
        <v>362</v>
      </c>
    </row>
    <row r="72" spans="4:6" ht="24.75" customHeight="1">
      <c r="D72" s="315" t="s">
        <v>320</v>
      </c>
      <c r="E72" s="316">
        <v>0.6</v>
      </c>
      <c r="F72" s="317" t="s">
        <v>321</v>
      </c>
    </row>
    <row r="73" spans="4:8" ht="24.75" customHeight="1">
      <c r="D73" s="315" t="s">
        <v>363</v>
      </c>
      <c r="E73" s="316">
        <v>0.4</v>
      </c>
      <c r="F73" s="317" t="s">
        <v>323</v>
      </c>
      <c r="H73" s="352" t="s">
        <v>373</v>
      </c>
    </row>
    <row r="74" spans="4:8" ht="24.75" customHeight="1">
      <c r="D74" s="318" t="s">
        <v>371</v>
      </c>
      <c r="E74" s="318" t="s">
        <v>327</v>
      </c>
      <c r="F74" s="317"/>
      <c r="H74" s="352"/>
    </row>
    <row r="75" spans="4:8" ht="24.75" customHeight="1">
      <c r="D75" s="318" t="s">
        <v>367</v>
      </c>
      <c r="E75" s="318" t="s">
        <v>326</v>
      </c>
      <c r="F75" s="317"/>
      <c r="H75" s="352"/>
    </row>
    <row r="76" spans="4:8" ht="24.75" customHeight="1">
      <c r="D76" s="318" t="s">
        <v>364</v>
      </c>
      <c r="E76" s="318" t="s">
        <v>324</v>
      </c>
      <c r="F76" s="314"/>
      <c r="H76" s="352"/>
    </row>
    <row r="77" spans="4:6" ht="24.75" customHeight="1">
      <c r="D77" s="319"/>
      <c r="E77" s="319"/>
      <c r="F77" s="319"/>
    </row>
    <row r="78" ht="24.75" customHeight="1">
      <c r="D78" s="20"/>
    </row>
    <row r="79" spans="4:6" ht="24.75" customHeight="1">
      <c r="D79" s="342"/>
      <c r="E79" s="343"/>
      <c r="F79" s="344"/>
    </row>
    <row r="80" spans="4:8" ht="24.75" customHeight="1">
      <c r="D80" s="342"/>
      <c r="E80" s="343"/>
      <c r="F80" s="344"/>
      <c r="H80" s="352"/>
    </row>
    <row r="81" spans="4:8" ht="24.75" customHeight="1">
      <c r="D81" s="345"/>
      <c r="E81" s="345"/>
      <c r="F81" s="346"/>
      <c r="H81" s="352"/>
    </row>
    <row r="82" spans="4:8" ht="24.75" customHeight="1">
      <c r="D82" s="345"/>
      <c r="E82" s="345"/>
      <c r="F82" s="346"/>
      <c r="H82" s="352"/>
    </row>
    <row r="83" spans="4:8" ht="24.75" customHeight="1">
      <c r="D83" s="345"/>
      <c r="E83" s="345"/>
      <c r="F83" s="346"/>
      <c r="H83" s="352"/>
    </row>
  </sheetData>
  <sheetProtection/>
  <mergeCells count="7">
    <mergeCell ref="H80:H83"/>
    <mergeCell ref="I8:I9"/>
    <mergeCell ref="J3:L3"/>
    <mergeCell ref="B1:I1"/>
    <mergeCell ref="I6:I7"/>
    <mergeCell ref="H65:H69"/>
    <mergeCell ref="H73:H76"/>
  </mergeCells>
  <printOptions/>
  <pageMargins left="0.5511811023622047" right="0.1968503937007874" top="0.15748031496062992" bottom="0.1968503937007874" header="0.2755905511811024" footer="0.1968503937007874"/>
  <pageSetup fitToHeight="2" fitToWidth="1" horizontalDpi="600" verticalDpi="600" orientation="portrait" paperSize="9" scale="55" r:id="rId1"/>
  <rowBreaks count="1" manualBreakCount="1">
    <brk id="16" max="255" man="1"/>
  </rowBreaks>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K13"/>
  <sheetViews>
    <sheetView view="pageBreakPreview" zoomScale="60" zoomScaleNormal="90" zoomScalePageLayoutView="0" workbookViewId="0" topLeftCell="A1">
      <selection activeCell="H25" sqref="H25"/>
    </sheetView>
  </sheetViews>
  <sheetFormatPr defaultColWidth="11.57421875" defaultRowHeight="12.75"/>
  <cols>
    <col min="1" max="1" width="5.28125" style="122" customWidth="1"/>
    <col min="2" max="2" width="89.28125" style="122" customWidth="1"/>
    <col min="3" max="4" width="7.7109375" style="122" customWidth="1"/>
    <col min="5" max="5" width="9.00390625" style="110" customWidth="1"/>
    <col min="6" max="6" width="8.7109375" style="110" customWidth="1"/>
    <col min="7" max="7" width="9.140625" style="110" customWidth="1"/>
    <col min="8" max="9" width="15.28125" style="110" customWidth="1"/>
    <col min="10" max="10" width="12.7109375" style="110" hidden="1" customWidth="1"/>
    <col min="11" max="11" width="12.7109375" style="122" customWidth="1"/>
    <col min="12" max="16384" width="11.57421875" style="122" customWidth="1"/>
  </cols>
  <sheetData>
    <row r="1" spans="1:11" s="74" customFormat="1" ht="24" customHeight="1">
      <c r="A1" s="117" t="s">
        <v>279</v>
      </c>
      <c r="F1" s="67"/>
      <c r="G1" s="67"/>
      <c r="H1" s="67"/>
      <c r="I1" s="75" t="s">
        <v>115</v>
      </c>
      <c r="K1" s="75"/>
    </row>
    <row r="2" spans="1:10" s="116" customFormat="1" ht="41.25" customHeight="1">
      <c r="A2" s="76" t="s">
        <v>37</v>
      </c>
      <c r="B2" s="76" t="s">
        <v>45</v>
      </c>
      <c r="C2" s="76" t="s">
        <v>93</v>
      </c>
      <c r="D2" s="76" t="s">
        <v>87</v>
      </c>
      <c r="E2" s="76" t="s">
        <v>88</v>
      </c>
      <c r="F2" s="76" t="s">
        <v>94</v>
      </c>
      <c r="G2" s="76" t="s">
        <v>89</v>
      </c>
      <c r="H2" s="76" t="s">
        <v>90</v>
      </c>
      <c r="I2" s="76" t="s">
        <v>91</v>
      </c>
      <c r="J2" s="118" t="s">
        <v>95</v>
      </c>
    </row>
    <row r="3" spans="1:10" ht="21" customHeight="1">
      <c r="A3" s="365">
        <v>1</v>
      </c>
      <c r="B3" s="120" t="s">
        <v>116</v>
      </c>
      <c r="C3" s="370" t="s">
        <v>44</v>
      </c>
      <c r="D3" s="366">
        <v>4</v>
      </c>
      <c r="E3" s="363"/>
      <c r="F3" s="368">
        <v>0.23</v>
      </c>
      <c r="G3" s="363"/>
      <c r="H3" s="363">
        <f>D3*E3</f>
        <v>0</v>
      </c>
      <c r="I3" s="363">
        <f>H3*1.23</f>
        <v>0</v>
      </c>
      <c r="J3" s="362">
        <v>359.67</v>
      </c>
    </row>
    <row r="4" spans="1:10" ht="51.75" customHeight="1">
      <c r="A4" s="365"/>
      <c r="B4" s="79" t="s">
        <v>378</v>
      </c>
      <c r="C4" s="369"/>
      <c r="D4" s="367"/>
      <c r="E4" s="364"/>
      <c r="F4" s="369"/>
      <c r="G4" s="364"/>
      <c r="H4" s="364"/>
      <c r="I4" s="364"/>
      <c r="J4" s="362"/>
    </row>
    <row r="5" spans="1:10" s="68" customFormat="1" ht="24" customHeight="1">
      <c r="A5" s="70"/>
      <c r="B5" s="71" t="s">
        <v>105</v>
      </c>
      <c r="C5" s="71"/>
      <c r="D5" s="71"/>
      <c r="E5" s="70"/>
      <c r="F5" s="70"/>
      <c r="G5" s="72" t="s">
        <v>68</v>
      </c>
      <c r="H5" s="77">
        <f>H3</f>
        <v>0</v>
      </c>
      <c r="I5" s="77">
        <f>I3</f>
        <v>0</v>
      </c>
      <c r="J5" s="78">
        <f>J3</f>
        <v>359.67</v>
      </c>
    </row>
    <row r="6" spans="1:9" ht="12">
      <c r="A6" s="123"/>
      <c r="B6" s="124"/>
      <c r="C6" s="124"/>
      <c r="D6" s="124"/>
      <c r="E6" s="123"/>
      <c r="F6" s="123"/>
      <c r="G6" s="123"/>
      <c r="H6" s="123"/>
      <c r="I6" s="123"/>
    </row>
    <row r="8" spans="1:8" ht="21" customHeight="1">
      <c r="A8" s="218">
        <v>1</v>
      </c>
      <c r="B8" s="361" t="s">
        <v>198</v>
      </c>
      <c r="C8" s="361"/>
      <c r="D8" s="361"/>
      <c r="E8" s="361"/>
      <c r="F8" s="361"/>
      <c r="G8" s="361"/>
      <c r="H8" s="361"/>
    </row>
    <row r="9" spans="1:8" ht="35.25" customHeight="1">
      <c r="A9" s="218">
        <v>2</v>
      </c>
      <c r="B9" s="361" t="s">
        <v>377</v>
      </c>
      <c r="C9" s="361"/>
      <c r="D9" s="361"/>
      <c r="E9" s="361"/>
      <c r="F9" s="361"/>
      <c r="G9" s="361"/>
      <c r="H9" s="361"/>
    </row>
    <row r="10" spans="1:8" ht="25.5" customHeight="1">
      <c r="A10" s="218">
        <v>3</v>
      </c>
      <c r="B10" s="360" t="s">
        <v>207</v>
      </c>
      <c r="C10" s="360"/>
      <c r="D10" s="360"/>
      <c r="E10" s="360"/>
      <c r="F10" s="360"/>
      <c r="G10" s="360"/>
      <c r="H10" s="360"/>
    </row>
    <row r="11" spans="1:8" ht="23.25" customHeight="1">
      <c r="A11" s="218">
        <v>4</v>
      </c>
      <c r="B11" s="360" t="s">
        <v>212</v>
      </c>
      <c r="C11" s="360"/>
      <c r="D11" s="360"/>
      <c r="E11" s="360"/>
      <c r="F11" s="360"/>
      <c r="G11" s="360"/>
      <c r="H11" s="360"/>
    </row>
    <row r="12" spans="1:8" ht="27.75" customHeight="1">
      <c r="A12" s="216">
        <v>5</v>
      </c>
      <c r="B12" s="360" t="s">
        <v>199</v>
      </c>
      <c r="C12" s="360"/>
      <c r="D12" s="360"/>
      <c r="E12" s="360"/>
      <c r="F12" s="360"/>
      <c r="G12" s="360"/>
      <c r="H12" s="360"/>
    </row>
    <row r="13" spans="1:8" ht="12">
      <c r="A13" s="157">
        <v>6</v>
      </c>
      <c r="B13" s="372" t="s">
        <v>331</v>
      </c>
      <c r="C13" s="373"/>
      <c r="D13" s="373"/>
      <c r="E13" s="373"/>
      <c r="F13" s="373"/>
      <c r="G13" s="373"/>
      <c r="H13" s="374"/>
    </row>
  </sheetData>
  <sheetProtection/>
  <mergeCells count="15">
    <mergeCell ref="B13:H13"/>
    <mergeCell ref="B12:H12"/>
    <mergeCell ref="J3:J4"/>
    <mergeCell ref="I3:I4"/>
    <mergeCell ref="G3:G4"/>
    <mergeCell ref="H3:H4"/>
    <mergeCell ref="B9:H9"/>
    <mergeCell ref="B8:H8"/>
    <mergeCell ref="B10:H10"/>
    <mergeCell ref="A3:A4"/>
    <mergeCell ref="D3:D4"/>
    <mergeCell ref="E3:E4"/>
    <mergeCell ref="F3:F4"/>
    <mergeCell ref="C3:C4"/>
    <mergeCell ref="B11:H11"/>
  </mergeCells>
  <printOptions/>
  <pageMargins left="0.56" right="0.25" top="0.67" bottom="0.33" header="0.31496062992125984" footer="0.31496062992125984"/>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K13"/>
  <sheetViews>
    <sheetView view="pageBreakPreview" zoomScale="60" zoomScalePageLayoutView="0" workbookViewId="0" topLeftCell="A1">
      <selection activeCell="H25" sqref="H25"/>
    </sheetView>
  </sheetViews>
  <sheetFormatPr defaultColWidth="11.57421875" defaultRowHeight="12.75"/>
  <cols>
    <col min="1" max="1" width="5.28125" style="122" customWidth="1"/>
    <col min="2" max="2" width="89.28125" style="122" customWidth="1"/>
    <col min="3" max="4" width="7.7109375" style="122" customWidth="1"/>
    <col min="5" max="5" width="9.00390625" style="110" customWidth="1"/>
    <col min="6" max="6" width="8.7109375" style="110" customWidth="1"/>
    <col min="7" max="7" width="9.140625" style="110" customWidth="1"/>
    <col min="8" max="9" width="15.28125" style="110" customWidth="1"/>
    <col min="10" max="10" width="12.7109375" style="110" hidden="1" customWidth="1"/>
    <col min="11" max="11" width="12.7109375" style="122" customWidth="1"/>
    <col min="12" max="16384" width="11.57421875" style="122" customWidth="1"/>
  </cols>
  <sheetData>
    <row r="1" spans="1:11" s="74" customFormat="1" ht="24" customHeight="1">
      <c r="A1" s="117" t="s">
        <v>53</v>
      </c>
      <c r="F1" s="67"/>
      <c r="G1" s="67"/>
      <c r="H1" s="67"/>
      <c r="I1" s="75" t="s">
        <v>118</v>
      </c>
      <c r="K1" s="75"/>
    </row>
    <row r="2" spans="1:10" s="116" customFormat="1" ht="41.25" customHeight="1">
      <c r="A2" s="76" t="s">
        <v>37</v>
      </c>
      <c r="B2" s="76" t="s">
        <v>45</v>
      </c>
      <c r="C2" s="76" t="s">
        <v>93</v>
      </c>
      <c r="D2" s="76" t="s">
        <v>87</v>
      </c>
      <c r="E2" s="76" t="s">
        <v>88</v>
      </c>
      <c r="F2" s="76" t="s">
        <v>94</v>
      </c>
      <c r="G2" s="76" t="s">
        <v>89</v>
      </c>
      <c r="H2" s="76" t="s">
        <v>90</v>
      </c>
      <c r="I2" s="76" t="s">
        <v>91</v>
      </c>
      <c r="J2" s="118" t="s">
        <v>95</v>
      </c>
    </row>
    <row r="3" spans="1:10" ht="21" customHeight="1">
      <c r="A3" s="365">
        <v>1</v>
      </c>
      <c r="B3" s="120" t="s">
        <v>119</v>
      </c>
      <c r="C3" s="370" t="s">
        <v>44</v>
      </c>
      <c r="D3" s="366">
        <v>2</v>
      </c>
      <c r="E3" s="363"/>
      <c r="F3" s="368">
        <v>0.23</v>
      </c>
      <c r="G3" s="363">
        <f>E3*1.23</f>
        <v>0</v>
      </c>
      <c r="H3" s="363">
        <f>D3*E3</f>
        <v>0</v>
      </c>
      <c r="I3" s="363">
        <f>H3*1.23</f>
        <v>0</v>
      </c>
      <c r="J3" s="362">
        <v>0</v>
      </c>
    </row>
    <row r="4" spans="1:10" ht="51.75" customHeight="1">
      <c r="A4" s="365"/>
      <c r="B4" s="79" t="s">
        <v>150</v>
      </c>
      <c r="C4" s="369"/>
      <c r="D4" s="367"/>
      <c r="E4" s="364"/>
      <c r="F4" s="369"/>
      <c r="G4" s="364"/>
      <c r="H4" s="364"/>
      <c r="I4" s="364"/>
      <c r="J4" s="362"/>
    </row>
    <row r="5" spans="1:10" s="68" customFormat="1" ht="24" customHeight="1">
      <c r="A5" s="70"/>
      <c r="B5" s="71" t="s">
        <v>105</v>
      </c>
      <c r="C5" s="71"/>
      <c r="D5" s="71"/>
      <c r="E5" s="70"/>
      <c r="F5" s="70"/>
      <c r="G5" s="72" t="s">
        <v>68</v>
      </c>
      <c r="H5" s="77">
        <f>H3</f>
        <v>0</v>
      </c>
      <c r="I5" s="77">
        <f>I3</f>
        <v>0</v>
      </c>
      <c r="J5" s="78">
        <f>J3</f>
        <v>0</v>
      </c>
    </row>
    <row r="6" spans="1:9" ht="12">
      <c r="A6" s="123"/>
      <c r="B6" s="124"/>
      <c r="C6" s="124"/>
      <c r="D6" s="124"/>
      <c r="E6" s="123"/>
      <c r="F6" s="123"/>
      <c r="G6" s="123"/>
      <c r="H6" s="123"/>
      <c r="I6" s="123"/>
    </row>
    <row r="8" spans="1:8" ht="12">
      <c r="A8" s="218">
        <v>1</v>
      </c>
      <c r="B8" s="361" t="s">
        <v>160</v>
      </c>
      <c r="C8" s="361"/>
      <c r="D8" s="361"/>
      <c r="E8" s="361"/>
      <c r="F8" s="361"/>
      <c r="G8" s="361"/>
      <c r="H8" s="361"/>
    </row>
    <row r="9" spans="1:8" ht="15.75" customHeight="1">
      <c r="A9" s="218">
        <v>2</v>
      </c>
      <c r="B9" s="360" t="s">
        <v>159</v>
      </c>
      <c r="C9" s="360"/>
      <c r="D9" s="360"/>
      <c r="E9" s="360"/>
      <c r="F9" s="360"/>
      <c r="G9" s="360"/>
      <c r="H9" s="360"/>
    </row>
    <row r="10" spans="1:8" ht="31.5" customHeight="1">
      <c r="A10" s="218">
        <v>3</v>
      </c>
      <c r="B10" s="360" t="s">
        <v>207</v>
      </c>
      <c r="C10" s="360"/>
      <c r="D10" s="360"/>
      <c r="E10" s="360"/>
      <c r="F10" s="360"/>
      <c r="G10" s="360"/>
      <c r="H10" s="360"/>
    </row>
    <row r="11" spans="1:8" ht="18.75" customHeight="1">
      <c r="A11" s="218">
        <v>4</v>
      </c>
      <c r="B11" s="360" t="s">
        <v>212</v>
      </c>
      <c r="C11" s="360"/>
      <c r="D11" s="360"/>
      <c r="E11" s="360"/>
      <c r="F11" s="360"/>
      <c r="G11" s="360"/>
      <c r="H11" s="360"/>
    </row>
    <row r="12" spans="1:8" ht="12">
      <c r="A12" s="157">
        <v>5</v>
      </c>
      <c r="B12" s="372" t="s">
        <v>331</v>
      </c>
      <c r="C12" s="373"/>
      <c r="D12" s="373"/>
      <c r="E12" s="373"/>
      <c r="F12" s="373"/>
      <c r="G12" s="373"/>
      <c r="H12" s="374"/>
    </row>
    <row r="13" ht="12">
      <c r="B13" s="125"/>
    </row>
  </sheetData>
  <sheetProtection/>
  <mergeCells count="14">
    <mergeCell ref="A3:A4"/>
    <mergeCell ref="D3:D4"/>
    <mergeCell ref="E3:E4"/>
    <mergeCell ref="F3:F4"/>
    <mergeCell ref="C3:C4"/>
    <mergeCell ref="I3:I4"/>
    <mergeCell ref="G3:G4"/>
    <mergeCell ref="H3:H4"/>
    <mergeCell ref="B9:H9"/>
    <mergeCell ref="B10:H10"/>
    <mergeCell ref="B12:H12"/>
    <mergeCell ref="B11:H11"/>
    <mergeCell ref="J3:J4"/>
    <mergeCell ref="B8:H8"/>
  </mergeCells>
  <printOptions/>
  <pageMargins left="0.45" right="0.25" top="0.67" bottom="0.33" header="0.31496062992125984" footer="0.31496062992125984"/>
  <pageSetup fitToHeight="1" fitToWidth="1"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M31"/>
  <sheetViews>
    <sheetView view="pageBreakPreview" zoomScale="60" zoomScalePageLayoutView="0" workbookViewId="0" topLeftCell="A1">
      <selection activeCell="H25" sqref="H25"/>
    </sheetView>
  </sheetViews>
  <sheetFormatPr defaultColWidth="9.140625" defaultRowHeight="12.75"/>
  <cols>
    <col min="2" max="2" width="73.140625" style="0" customWidth="1"/>
    <col min="10" max="13" width="0" style="0" hidden="1" customWidth="1"/>
  </cols>
  <sheetData>
    <row r="1" spans="1:13" ht="12.75">
      <c r="A1" s="117" t="s">
        <v>54</v>
      </c>
      <c r="B1" s="74"/>
      <c r="C1" s="233"/>
      <c r="D1" s="233"/>
      <c r="E1" s="233"/>
      <c r="F1" s="233"/>
      <c r="G1" s="233"/>
      <c r="H1" s="233"/>
      <c r="I1" s="269" t="s">
        <v>312</v>
      </c>
      <c r="J1" t="s">
        <v>216</v>
      </c>
      <c r="K1" t="s">
        <v>217</v>
      </c>
      <c r="L1" t="s">
        <v>218</v>
      </c>
      <c r="M1" t="s">
        <v>96</v>
      </c>
    </row>
    <row r="2" spans="1:13" ht="36" customHeight="1">
      <c r="A2" s="76" t="s">
        <v>37</v>
      </c>
      <c r="B2" s="76" t="s">
        <v>45</v>
      </c>
      <c r="C2" s="76" t="s">
        <v>93</v>
      </c>
      <c r="D2" s="76" t="s">
        <v>87</v>
      </c>
      <c r="E2" s="76" t="s">
        <v>88</v>
      </c>
      <c r="F2" s="76" t="s">
        <v>94</v>
      </c>
      <c r="G2" s="76" t="s">
        <v>89</v>
      </c>
      <c r="H2" s="76" t="s">
        <v>90</v>
      </c>
      <c r="I2" s="76" t="s">
        <v>91</v>
      </c>
      <c r="J2" s="389" t="s">
        <v>224</v>
      </c>
      <c r="K2" s="390"/>
      <c r="L2" s="390"/>
      <c r="M2" s="390"/>
    </row>
    <row r="3" spans="1:13" ht="102">
      <c r="A3" s="164">
        <v>1</v>
      </c>
      <c r="B3" s="270" t="s">
        <v>221</v>
      </c>
      <c r="C3" s="166" t="s">
        <v>43</v>
      </c>
      <c r="D3" s="167">
        <v>25</v>
      </c>
      <c r="E3" s="168"/>
      <c r="F3" s="170">
        <v>0.23</v>
      </c>
      <c r="G3" s="169">
        <f aca="true" t="shared" si="0" ref="G3:G13">E3*1.23</f>
        <v>0</v>
      </c>
      <c r="H3" s="169">
        <f aca="true" t="shared" si="1" ref="H3:H13">D3*E3</f>
        <v>0</v>
      </c>
      <c r="I3" s="169">
        <f aca="true" t="shared" si="2" ref="I3:I13">D3*G3</f>
        <v>0</v>
      </c>
      <c r="J3">
        <v>795.14</v>
      </c>
      <c r="K3">
        <v>559.3</v>
      </c>
      <c r="L3">
        <v>599.25</v>
      </c>
      <c r="M3">
        <f>(J3+K3+L3)/3</f>
        <v>651.23</v>
      </c>
    </row>
    <row r="4" spans="1:9" ht="21">
      <c r="A4" s="164">
        <v>2</v>
      </c>
      <c r="B4" s="165" t="s">
        <v>215</v>
      </c>
      <c r="C4" s="166" t="s">
        <v>43</v>
      </c>
      <c r="D4" s="167">
        <v>30</v>
      </c>
      <c r="E4" s="168"/>
      <c r="F4" s="170">
        <v>0.23</v>
      </c>
      <c r="G4" s="169">
        <f t="shared" si="0"/>
        <v>0</v>
      </c>
      <c r="H4" s="169">
        <f t="shared" si="1"/>
        <v>0</v>
      </c>
      <c r="I4" s="169">
        <f t="shared" si="2"/>
        <v>0</v>
      </c>
    </row>
    <row r="5" spans="1:13" ht="52.5">
      <c r="A5" s="164">
        <v>3</v>
      </c>
      <c r="B5" s="165" t="s">
        <v>309</v>
      </c>
      <c r="C5" s="166" t="s">
        <v>43</v>
      </c>
      <c r="D5" s="166">
        <v>20</v>
      </c>
      <c r="E5" s="168"/>
      <c r="F5" s="170">
        <v>0.23</v>
      </c>
      <c r="G5" s="169">
        <f t="shared" si="0"/>
        <v>0</v>
      </c>
      <c r="H5" s="169">
        <f t="shared" si="1"/>
        <v>0</v>
      </c>
      <c r="I5" s="169">
        <f t="shared" si="2"/>
        <v>0</v>
      </c>
      <c r="J5">
        <v>191.2</v>
      </c>
      <c r="K5">
        <v>207.46</v>
      </c>
      <c r="L5">
        <v>266.25</v>
      </c>
      <c r="M5">
        <f>(J5+K5+L5)/3</f>
        <v>221.63666666666666</v>
      </c>
    </row>
    <row r="6" spans="1:13" ht="42">
      <c r="A6" s="164">
        <v>4</v>
      </c>
      <c r="B6" s="165" t="s">
        <v>225</v>
      </c>
      <c r="C6" s="166" t="s">
        <v>43</v>
      </c>
      <c r="D6" s="166">
        <v>25</v>
      </c>
      <c r="E6" s="168"/>
      <c r="F6" s="170">
        <v>0.23</v>
      </c>
      <c r="G6" s="169">
        <f t="shared" si="0"/>
        <v>0</v>
      </c>
      <c r="H6" s="169">
        <f t="shared" si="1"/>
        <v>0</v>
      </c>
      <c r="I6" s="169">
        <f t="shared" si="2"/>
        <v>0</v>
      </c>
      <c r="J6">
        <v>156</v>
      </c>
      <c r="K6">
        <v>156</v>
      </c>
      <c r="L6">
        <v>117</v>
      </c>
      <c r="M6">
        <f>(J6+K6+L6)/3</f>
        <v>143</v>
      </c>
    </row>
    <row r="7" spans="1:9" ht="33.75" customHeight="1">
      <c r="A7" s="164">
        <v>5</v>
      </c>
      <c r="B7" s="165" t="s">
        <v>328</v>
      </c>
      <c r="C7" s="166" t="s">
        <v>43</v>
      </c>
      <c r="D7" s="166">
        <v>10</v>
      </c>
      <c r="E7" s="168"/>
      <c r="F7" s="170">
        <v>0.23</v>
      </c>
      <c r="G7" s="169">
        <f t="shared" si="0"/>
        <v>0</v>
      </c>
      <c r="H7" s="169">
        <f t="shared" si="1"/>
        <v>0</v>
      </c>
      <c r="I7" s="169">
        <f t="shared" si="2"/>
        <v>0</v>
      </c>
    </row>
    <row r="8" spans="1:9" ht="21">
      <c r="A8" s="164">
        <v>6</v>
      </c>
      <c r="B8" s="165" t="s">
        <v>336</v>
      </c>
      <c r="C8" s="166" t="s">
        <v>43</v>
      </c>
      <c r="D8" s="166">
        <v>20</v>
      </c>
      <c r="E8" s="168"/>
      <c r="F8" s="170">
        <v>0.23</v>
      </c>
      <c r="G8" s="169">
        <f t="shared" si="0"/>
        <v>0</v>
      </c>
      <c r="H8" s="169">
        <f t="shared" si="1"/>
        <v>0</v>
      </c>
      <c r="I8" s="169">
        <f t="shared" si="2"/>
        <v>0</v>
      </c>
    </row>
    <row r="9" spans="1:9" ht="21">
      <c r="A9" s="164">
        <v>7</v>
      </c>
      <c r="B9" s="165" t="s">
        <v>337</v>
      </c>
      <c r="C9" s="166" t="s">
        <v>43</v>
      </c>
      <c r="D9" s="166">
        <v>20</v>
      </c>
      <c r="E9" s="168"/>
      <c r="F9" s="170">
        <v>0.23</v>
      </c>
      <c r="G9" s="169">
        <f t="shared" si="0"/>
        <v>0</v>
      </c>
      <c r="H9" s="169">
        <f t="shared" si="1"/>
        <v>0</v>
      </c>
      <c r="I9" s="169">
        <f t="shared" si="2"/>
        <v>0</v>
      </c>
    </row>
    <row r="10" spans="1:9" ht="21">
      <c r="A10" s="164">
        <v>8</v>
      </c>
      <c r="B10" s="165" t="s">
        <v>338</v>
      </c>
      <c r="C10" s="166" t="s">
        <v>43</v>
      </c>
      <c r="D10" s="166">
        <v>10</v>
      </c>
      <c r="E10" s="168"/>
      <c r="F10" s="170">
        <v>0.23</v>
      </c>
      <c r="G10" s="169">
        <f t="shared" si="0"/>
        <v>0</v>
      </c>
      <c r="H10" s="169">
        <f t="shared" si="1"/>
        <v>0</v>
      </c>
      <c r="I10" s="169">
        <f t="shared" si="2"/>
        <v>0</v>
      </c>
    </row>
    <row r="11" spans="1:9" ht="21">
      <c r="A11" s="164">
        <v>9</v>
      </c>
      <c r="B11" s="165" t="s">
        <v>340</v>
      </c>
      <c r="C11" s="166" t="s">
        <v>43</v>
      </c>
      <c r="D11" s="166">
        <v>20</v>
      </c>
      <c r="E11" s="168"/>
      <c r="F11" s="170">
        <v>0.23</v>
      </c>
      <c r="G11" s="169">
        <f t="shared" si="0"/>
        <v>0</v>
      </c>
      <c r="H11" s="169">
        <f t="shared" si="1"/>
        <v>0</v>
      </c>
      <c r="I11" s="169">
        <f t="shared" si="2"/>
        <v>0</v>
      </c>
    </row>
    <row r="12" spans="1:9" ht="21">
      <c r="A12" s="164">
        <v>10</v>
      </c>
      <c r="B12" s="165" t="s">
        <v>339</v>
      </c>
      <c r="C12" s="166" t="s">
        <v>43</v>
      </c>
      <c r="D12" s="166">
        <v>20</v>
      </c>
      <c r="E12" s="168"/>
      <c r="F12" s="170">
        <v>0.23</v>
      </c>
      <c r="G12" s="169">
        <f t="shared" si="0"/>
        <v>0</v>
      </c>
      <c r="H12" s="169">
        <f t="shared" si="1"/>
        <v>0</v>
      </c>
      <c r="I12" s="169">
        <f t="shared" si="2"/>
        <v>0</v>
      </c>
    </row>
    <row r="13" spans="1:9" ht="21">
      <c r="A13" s="164">
        <v>11</v>
      </c>
      <c r="B13" s="165" t="s">
        <v>341</v>
      </c>
      <c r="C13" s="166" t="s">
        <v>43</v>
      </c>
      <c r="D13" s="166">
        <v>10</v>
      </c>
      <c r="E13" s="168"/>
      <c r="F13" s="170">
        <v>0.23</v>
      </c>
      <c r="G13" s="169">
        <f t="shared" si="0"/>
        <v>0</v>
      </c>
      <c r="H13" s="169">
        <f t="shared" si="1"/>
        <v>0</v>
      </c>
      <c r="I13" s="169">
        <f t="shared" si="2"/>
        <v>0</v>
      </c>
    </row>
    <row r="14" spans="1:9" ht="12.75">
      <c r="A14" s="122"/>
      <c r="B14" s="122"/>
      <c r="C14" s="122"/>
      <c r="D14" s="122"/>
      <c r="E14" s="110"/>
      <c r="F14" s="110"/>
      <c r="G14" s="305" t="s">
        <v>68</v>
      </c>
      <c r="H14" s="306">
        <f>SUM(H3:H13)</f>
        <v>0</v>
      </c>
      <c r="I14" s="306">
        <f>SUM(I3:I13)</f>
        <v>0</v>
      </c>
    </row>
    <row r="16" spans="1:8" ht="12.75">
      <c r="A16" s="218">
        <v>1</v>
      </c>
      <c r="B16" s="361" t="s">
        <v>161</v>
      </c>
      <c r="C16" s="361"/>
      <c r="D16" s="361"/>
      <c r="E16" s="361"/>
      <c r="F16" s="361"/>
      <c r="G16" s="361"/>
      <c r="H16" s="361"/>
    </row>
    <row r="17" spans="1:8" ht="35.25" customHeight="1">
      <c r="A17" s="218">
        <v>2</v>
      </c>
      <c r="B17" s="361" t="s">
        <v>377</v>
      </c>
      <c r="C17" s="361"/>
      <c r="D17" s="361"/>
      <c r="E17" s="361"/>
      <c r="F17" s="361"/>
      <c r="G17" s="361"/>
      <c r="H17" s="361"/>
    </row>
    <row r="18" spans="1:8" ht="21" customHeight="1">
      <c r="A18" s="218">
        <v>3</v>
      </c>
      <c r="B18" s="360" t="s">
        <v>207</v>
      </c>
      <c r="C18" s="360"/>
      <c r="D18" s="360"/>
      <c r="E18" s="360"/>
      <c r="F18" s="360"/>
      <c r="G18" s="360"/>
      <c r="H18" s="360"/>
    </row>
    <row r="19" spans="1:8" ht="24.75" customHeight="1">
      <c r="A19" s="218">
        <v>4</v>
      </c>
      <c r="B19" s="360" t="s">
        <v>212</v>
      </c>
      <c r="C19" s="360"/>
      <c r="D19" s="360"/>
      <c r="E19" s="360"/>
      <c r="F19" s="360"/>
      <c r="G19" s="360"/>
      <c r="H19" s="360"/>
    </row>
    <row r="20" spans="1:8" ht="12.75">
      <c r="A20" s="230">
        <v>5</v>
      </c>
      <c r="B20" s="391" t="s">
        <v>280</v>
      </c>
      <c r="C20" s="392"/>
      <c r="D20" s="392"/>
      <c r="E20" s="392"/>
      <c r="F20" s="392"/>
      <c r="G20" s="392"/>
      <c r="H20" s="393"/>
    </row>
    <row r="21" spans="1:8" ht="12.75">
      <c r="A21" s="271">
        <v>6</v>
      </c>
      <c r="B21" s="372" t="s">
        <v>331</v>
      </c>
      <c r="C21" s="373"/>
      <c r="D21" s="373"/>
      <c r="E21" s="373"/>
      <c r="F21" s="373"/>
      <c r="G21" s="373"/>
      <c r="H21" s="374"/>
    </row>
    <row r="26" ht="12.75">
      <c r="B26" s="232"/>
    </row>
    <row r="27" ht="12.75">
      <c r="B27" s="231"/>
    </row>
    <row r="28" ht="12.75">
      <c r="B28" s="231"/>
    </row>
    <row r="29" ht="12.75">
      <c r="B29" s="231" t="s">
        <v>220</v>
      </c>
    </row>
    <row r="30" ht="12.75">
      <c r="B30" s="231"/>
    </row>
    <row r="31" ht="12.75">
      <c r="B31" s="231"/>
    </row>
  </sheetData>
  <sheetProtection/>
  <mergeCells count="7">
    <mergeCell ref="B21:H21"/>
    <mergeCell ref="B19:H19"/>
    <mergeCell ref="J2:M2"/>
    <mergeCell ref="B16:H16"/>
    <mergeCell ref="B17:H17"/>
    <mergeCell ref="B18:H18"/>
    <mergeCell ref="B20:H20"/>
  </mergeCells>
  <printOptions/>
  <pageMargins left="0.7" right="0.7" top="0.75" bottom="0.75" header="0.3" footer="0.3"/>
  <pageSetup fitToHeight="1"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tabColor rgb="FF00B050"/>
  </sheetPr>
  <dimension ref="A1:M19"/>
  <sheetViews>
    <sheetView view="pageBreakPreview" zoomScale="60" zoomScalePageLayoutView="0" workbookViewId="0" topLeftCell="A1">
      <selection activeCell="H25" sqref="H25"/>
    </sheetView>
  </sheetViews>
  <sheetFormatPr defaultColWidth="11.57421875" defaultRowHeight="12.75"/>
  <cols>
    <col min="1" max="1" width="5.28125" style="122" customWidth="1"/>
    <col min="2" max="2" width="69.00390625" style="122" customWidth="1"/>
    <col min="3" max="3" width="7.7109375" style="122" customWidth="1"/>
    <col min="4" max="4" width="9.00390625" style="122" customWidth="1"/>
    <col min="5" max="5" width="9.00390625" style="110" customWidth="1"/>
    <col min="6" max="6" width="8.7109375" style="110" customWidth="1"/>
    <col min="7" max="7" width="9.140625" style="110" customWidth="1"/>
    <col min="8" max="8" width="13.28125" style="110" customWidth="1"/>
    <col min="9" max="9" width="16.140625" style="110" customWidth="1"/>
    <col min="10" max="10" width="12.7109375" style="110" hidden="1" customWidth="1"/>
    <col min="11" max="16384" width="11.57421875" style="122" customWidth="1"/>
  </cols>
  <sheetData>
    <row r="1" spans="1:9" s="74" customFormat="1" ht="33.75" customHeight="1">
      <c r="A1" s="117" t="s">
        <v>55</v>
      </c>
      <c r="F1" s="67"/>
      <c r="G1" s="67"/>
      <c r="H1" s="67"/>
      <c r="I1" s="75" t="s">
        <v>5</v>
      </c>
    </row>
    <row r="2" spans="1:13" s="116" customFormat="1" ht="25.5">
      <c r="A2" s="76" t="s">
        <v>37</v>
      </c>
      <c r="B2" s="76" t="s">
        <v>45</v>
      </c>
      <c r="C2" s="76" t="s">
        <v>93</v>
      </c>
      <c r="D2" s="76" t="s">
        <v>87</v>
      </c>
      <c r="E2" s="76" t="s">
        <v>88</v>
      </c>
      <c r="F2" s="76" t="s">
        <v>94</v>
      </c>
      <c r="G2" s="76" t="s">
        <v>89</v>
      </c>
      <c r="H2" s="76" t="s">
        <v>90</v>
      </c>
      <c r="I2" s="76" t="s">
        <v>91</v>
      </c>
      <c r="J2" s="118" t="s">
        <v>95</v>
      </c>
      <c r="L2" s="171"/>
      <c r="M2" s="171"/>
    </row>
    <row r="3" spans="1:13" s="116" customFormat="1" ht="36">
      <c r="A3" s="216">
        <v>1</v>
      </c>
      <c r="B3" s="160" t="s">
        <v>349</v>
      </c>
      <c r="C3" s="136" t="s">
        <v>43</v>
      </c>
      <c r="D3" s="155">
        <v>1200</v>
      </c>
      <c r="E3" s="80"/>
      <c r="F3" s="156">
        <v>0.23</v>
      </c>
      <c r="G3" s="163">
        <f>E3*1.23</f>
        <v>0</v>
      </c>
      <c r="H3" s="163">
        <f>D3*E3</f>
        <v>0</v>
      </c>
      <c r="I3" s="163">
        <f>D3*G3</f>
        <v>0</v>
      </c>
      <c r="J3" s="118"/>
      <c r="L3" s="177"/>
      <c r="M3" s="176"/>
    </row>
    <row r="4" spans="1:13" s="116" customFormat="1" ht="12.75">
      <c r="A4" s="216">
        <v>2</v>
      </c>
      <c r="B4" s="160" t="s">
        <v>345</v>
      </c>
      <c r="C4" s="136" t="s">
        <v>43</v>
      </c>
      <c r="D4" s="155">
        <v>350</v>
      </c>
      <c r="E4" s="80"/>
      <c r="F4" s="156">
        <v>0.23</v>
      </c>
      <c r="G4" s="163">
        <f aca="true" t="shared" si="0" ref="G4:G11">E4*1.23</f>
        <v>0</v>
      </c>
      <c r="H4" s="163">
        <f aca="true" t="shared" si="1" ref="H4:H12">D4*E4</f>
        <v>0</v>
      </c>
      <c r="I4" s="163">
        <f aca="true" t="shared" si="2" ref="I4:I12">D4*G4</f>
        <v>0</v>
      </c>
      <c r="J4" s="118"/>
      <c r="L4" s="177"/>
      <c r="M4" s="176"/>
    </row>
    <row r="5" spans="1:13" s="116" customFormat="1" ht="12.75">
      <c r="A5" s="216">
        <v>3</v>
      </c>
      <c r="B5" s="160" t="s">
        <v>346</v>
      </c>
      <c r="C5" s="136" t="s">
        <v>43</v>
      </c>
      <c r="D5" s="155">
        <v>200</v>
      </c>
      <c r="E5" s="193"/>
      <c r="F5" s="156">
        <v>0.23</v>
      </c>
      <c r="G5" s="163">
        <f t="shared" si="0"/>
        <v>0</v>
      </c>
      <c r="H5" s="163">
        <f t="shared" si="1"/>
        <v>0</v>
      </c>
      <c r="I5" s="163">
        <f t="shared" si="2"/>
        <v>0</v>
      </c>
      <c r="J5" s="118"/>
      <c r="L5" s="177"/>
      <c r="M5" s="176"/>
    </row>
    <row r="6" spans="1:13" s="116" customFormat="1" ht="12.75">
      <c r="A6" s="216">
        <v>4</v>
      </c>
      <c r="B6" s="160" t="s">
        <v>347</v>
      </c>
      <c r="C6" s="136" t="s">
        <v>43</v>
      </c>
      <c r="D6" s="155">
        <v>20</v>
      </c>
      <c r="E6" s="193"/>
      <c r="F6" s="156">
        <v>0.23</v>
      </c>
      <c r="G6" s="163">
        <f t="shared" si="0"/>
        <v>0</v>
      </c>
      <c r="H6" s="163">
        <f t="shared" si="1"/>
        <v>0</v>
      </c>
      <c r="I6" s="163">
        <f t="shared" si="2"/>
        <v>0</v>
      </c>
      <c r="J6" s="118"/>
      <c r="L6" s="177"/>
      <c r="M6" s="176"/>
    </row>
    <row r="7" spans="1:13" s="116" customFormat="1" ht="12.75">
      <c r="A7" s="216">
        <v>5</v>
      </c>
      <c r="B7" s="160" t="s">
        <v>260</v>
      </c>
      <c r="C7" s="136" t="s">
        <v>43</v>
      </c>
      <c r="D7" s="155">
        <v>60</v>
      </c>
      <c r="E7" s="80"/>
      <c r="F7" s="156">
        <v>0.23</v>
      </c>
      <c r="G7" s="163">
        <f t="shared" si="0"/>
        <v>0</v>
      </c>
      <c r="H7" s="163">
        <f t="shared" si="1"/>
        <v>0</v>
      </c>
      <c r="I7" s="163">
        <f t="shared" si="2"/>
        <v>0</v>
      </c>
      <c r="J7" s="118"/>
      <c r="L7" s="177"/>
      <c r="M7" s="176"/>
    </row>
    <row r="8" spans="1:13" s="116" customFormat="1" ht="12.75">
      <c r="A8" s="216">
        <v>6</v>
      </c>
      <c r="B8" s="160" t="s">
        <v>348</v>
      </c>
      <c r="C8" s="136" t="s">
        <v>43</v>
      </c>
      <c r="D8" s="155">
        <v>400</v>
      </c>
      <c r="E8" s="80"/>
      <c r="F8" s="156">
        <v>0.23</v>
      </c>
      <c r="G8" s="163">
        <f t="shared" si="0"/>
        <v>0</v>
      </c>
      <c r="H8" s="163">
        <f t="shared" si="1"/>
        <v>0</v>
      </c>
      <c r="I8" s="163">
        <f t="shared" si="2"/>
        <v>0</v>
      </c>
      <c r="J8" s="118"/>
      <c r="L8" s="177"/>
      <c r="M8" s="176"/>
    </row>
    <row r="9" spans="1:13" ht="12.75">
      <c r="A9" s="216">
        <v>7</v>
      </c>
      <c r="B9" s="161" t="s">
        <v>261</v>
      </c>
      <c r="C9" s="158" t="s">
        <v>43</v>
      </c>
      <c r="D9" s="162">
        <v>160</v>
      </c>
      <c r="E9" s="112"/>
      <c r="F9" s="156">
        <v>0.23</v>
      </c>
      <c r="G9" s="163">
        <f t="shared" si="0"/>
        <v>0</v>
      </c>
      <c r="H9" s="163">
        <f t="shared" si="1"/>
        <v>0</v>
      </c>
      <c r="I9" s="163">
        <f t="shared" si="2"/>
        <v>0</v>
      </c>
      <c r="J9" s="111"/>
      <c r="L9" s="178"/>
      <c r="M9" s="176"/>
    </row>
    <row r="10" spans="1:13" ht="12.75">
      <c r="A10" s="216">
        <v>8</v>
      </c>
      <c r="B10" s="161" t="s">
        <v>262</v>
      </c>
      <c r="C10" s="158" t="s">
        <v>43</v>
      </c>
      <c r="D10" s="162">
        <v>160</v>
      </c>
      <c r="E10" s="159"/>
      <c r="F10" s="156">
        <v>0.23</v>
      </c>
      <c r="G10" s="163">
        <f t="shared" si="0"/>
        <v>0</v>
      </c>
      <c r="H10" s="163">
        <f t="shared" si="1"/>
        <v>0</v>
      </c>
      <c r="I10" s="163">
        <f t="shared" si="2"/>
        <v>0</v>
      </c>
      <c r="J10" s="157"/>
      <c r="L10" s="178"/>
      <c r="M10" s="176"/>
    </row>
    <row r="11" spans="1:13" ht="12.75">
      <c r="A11" s="216">
        <v>9</v>
      </c>
      <c r="B11" s="161" t="s">
        <v>263</v>
      </c>
      <c r="C11" s="158" t="s">
        <v>43</v>
      </c>
      <c r="D11" s="162">
        <v>20</v>
      </c>
      <c r="E11" s="159"/>
      <c r="F11" s="156">
        <v>0.23</v>
      </c>
      <c r="G11" s="163">
        <f t="shared" si="0"/>
        <v>0</v>
      </c>
      <c r="H11" s="163">
        <f t="shared" si="1"/>
        <v>0</v>
      </c>
      <c r="I11" s="163">
        <f t="shared" si="2"/>
        <v>0</v>
      </c>
      <c r="J11" s="111"/>
      <c r="L11" s="178"/>
      <c r="M11" s="176"/>
    </row>
    <row r="12" spans="1:13" s="253" customFormat="1" ht="12.75">
      <c r="A12" s="245">
        <v>10</v>
      </c>
      <c r="B12" s="246" t="s">
        <v>264</v>
      </c>
      <c r="C12" s="247" t="s">
        <v>43</v>
      </c>
      <c r="D12" s="248">
        <v>20</v>
      </c>
      <c r="E12" s="249"/>
      <c r="F12" s="250">
        <v>0.23</v>
      </c>
      <c r="G12" s="251"/>
      <c r="H12" s="251">
        <f t="shared" si="1"/>
        <v>0</v>
      </c>
      <c r="I12" s="251">
        <f t="shared" si="2"/>
        <v>0</v>
      </c>
      <c r="J12" s="252"/>
      <c r="L12" s="254"/>
      <c r="M12" s="255"/>
    </row>
    <row r="13" spans="7:10" ht="12.75">
      <c r="G13" s="72" t="s">
        <v>68</v>
      </c>
      <c r="H13" s="194">
        <f>SUM(H3:H12)</f>
        <v>0</v>
      </c>
      <c r="I13" s="194">
        <f>SUM(I3:I12)</f>
        <v>0</v>
      </c>
      <c r="J13" s="194">
        <f>SUM(J3:J12)</f>
        <v>0</v>
      </c>
    </row>
    <row r="15" ht="12">
      <c r="B15" s="225"/>
    </row>
    <row r="17" spans="1:9" ht="41.25" customHeight="1">
      <c r="A17" s="218">
        <v>1</v>
      </c>
      <c r="B17" s="360" t="s">
        <v>207</v>
      </c>
      <c r="C17" s="360"/>
      <c r="D17" s="360"/>
      <c r="E17" s="360"/>
      <c r="F17" s="360"/>
      <c r="G17" s="360"/>
      <c r="H17" s="360"/>
      <c r="I17" s="360"/>
    </row>
    <row r="18" spans="1:9" ht="31.5" customHeight="1">
      <c r="A18" s="218">
        <v>2</v>
      </c>
      <c r="B18" s="360" t="s">
        <v>212</v>
      </c>
      <c r="C18" s="360"/>
      <c r="D18" s="360"/>
      <c r="E18" s="360"/>
      <c r="F18" s="360"/>
      <c r="G18" s="360"/>
      <c r="H18" s="360"/>
      <c r="I18" s="360"/>
    </row>
    <row r="19" spans="1:9" ht="12">
      <c r="A19" s="218">
        <v>3</v>
      </c>
      <c r="B19" s="360" t="s">
        <v>350</v>
      </c>
      <c r="C19" s="360"/>
      <c r="D19" s="360"/>
      <c r="E19" s="360"/>
      <c r="F19" s="360"/>
      <c r="G19" s="360"/>
      <c r="H19" s="360"/>
      <c r="I19" s="360"/>
    </row>
  </sheetData>
  <sheetProtection/>
  <mergeCells count="3">
    <mergeCell ref="B17:I17"/>
    <mergeCell ref="B18:I18"/>
    <mergeCell ref="B19:I19"/>
  </mergeCells>
  <printOptions/>
  <pageMargins left="0.43" right="0.25" top="0.67" bottom="0.33" header="0.31496062992125984" footer="0.31496062992125984"/>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sheetPr>
    <tabColor rgb="FF00B050"/>
  </sheetPr>
  <dimension ref="A1:I13"/>
  <sheetViews>
    <sheetView view="pageBreakPreview" zoomScale="60" zoomScalePageLayoutView="0" workbookViewId="0" topLeftCell="A1">
      <selection activeCell="H25" sqref="H25"/>
    </sheetView>
  </sheetViews>
  <sheetFormatPr defaultColWidth="11.57421875" defaultRowHeight="12.75"/>
  <cols>
    <col min="1" max="1" width="5.28125" style="122" customWidth="1"/>
    <col min="2" max="2" width="55.8515625" style="122" customWidth="1"/>
    <col min="3" max="4" width="7.7109375" style="122" customWidth="1"/>
    <col min="5" max="5" width="9.00390625" style="110" customWidth="1"/>
    <col min="6" max="6" width="8.7109375" style="110" customWidth="1"/>
    <col min="7" max="7" width="9.140625" style="110" customWidth="1"/>
    <col min="8" max="9" width="15.28125" style="110" customWidth="1"/>
    <col min="10" max="16384" width="11.57421875" style="122" customWidth="1"/>
  </cols>
  <sheetData>
    <row r="1" spans="1:9" s="74" customFormat="1" ht="24" customHeight="1">
      <c r="A1" s="117" t="s">
        <v>56</v>
      </c>
      <c r="C1" s="75" t="s">
        <v>105</v>
      </c>
      <c r="F1" s="67"/>
      <c r="G1" s="67"/>
      <c r="H1" s="67"/>
      <c r="I1" s="75" t="s">
        <v>6</v>
      </c>
    </row>
    <row r="2" spans="1:9" s="116" customFormat="1" ht="41.25" customHeight="1">
      <c r="A2" s="76" t="s">
        <v>37</v>
      </c>
      <c r="B2" s="76" t="s">
        <v>45</v>
      </c>
      <c r="C2" s="76" t="s">
        <v>93</v>
      </c>
      <c r="D2" s="76" t="s">
        <v>87</v>
      </c>
      <c r="E2" s="76" t="s">
        <v>88</v>
      </c>
      <c r="F2" s="76" t="s">
        <v>94</v>
      </c>
      <c r="G2" s="76" t="s">
        <v>89</v>
      </c>
      <c r="H2" s="76" t="s">
        <v>90</v>
      </c>
      <c r="I2" s="76" t="s">
        <v>91</v>
      </c>
    </row>
    <row r="3" spans="1:9" ht="12">
      <c r="A3" s="164">
        <v>1</v>
      </c>
      <c r="B3" s="165" t="s">
        <v>265</v>
      </c>
      <c r="C3" s="166" t="s">
        <v>43</v>
      </c>
      <c r="D3" s="167">
        <v>60</v>
      </c>
      <c r="E3" s="168"/>
      <c r="F3" s="170">
        <v>0.23</v>
      </c>
      <c r="G3" s="169">
        <f>E3*1.23</f>
        <v>0</v>
      </c>
      <c r="H3" s="169">
        <f>D3*E3</f>
        <v>0</v>
      </c>
      <c r="I3" s="169">
        <f>D3*G3</f>
        <v>0</v>
      </c>
    </row>
    <row r="4" spans="1:9" ht="12">
      <c r="A4" s="164">
        <v>2</v>
      </c>
      <c r="B4" s="165" t="s">
        <v>266</v>
      </c>
      <c r="C4" s="166" t="s">
        <v>43</v>
      </c>
      <c r="D4" s="167">
        <v>60</v>
      </c>
      <c r="E4" s="168"/>
      <c r="F4" s="170">
        <v>0.23</v>
      </c>
      <c r="G4" s="169">
        <f>E4*1.23</f>
        <v>0</v>
      </c>
      <c r="H4" s="169">
        <f>D4*E4</f>
        <v>0</v>
      </c>
      <c r="I4" s="169">
        <f>D4*G4</f>
        <v>0</v>
      </c>
    </row>
    <row r="5" spans="1:9" ht="12">
      <c r="A5" s="164">
        <v>3</v>
      </c>
      <c r="B5" s="165" t="s">
        <v>267</v>
      </c>
      <c r="C5" s="166" t="s">
        <v>43</v>
      </c>
      <c r="D5" s="166">
        <v>72</v>
      </c>
      <c r="E5" s="168"/>
      <c r="F5" s="170">
        <v>0.23</v>
      </c>
      <c r="G5" s="169">
        <f>E5*1.23</f>
        <v>0</v>
      </c>
      <c r="H5" s="169">
        <f>D5*E5</f>
        <v>0</v>
      </c>
      <c r="I5" s="169">
        <f>D5*G5</f>
        <v>0</v>
      </c>
    </row>
    <row r="6" spans="1:9" ht="12">
      <c r="A6" s="164">
        <v>4</v>
      </c>
      <c r="B6" s="165" t="s">
        <v>268</v>
      </c>
      <c r="C6" s="166" t="s">
        <v>43</v>
      </c>
      <c r="D6" s="166">
        <v>12</v>
      </c>
      <c r="E6" s="168"/>
      <c r="F6" s="170">
        <v>0.23</v>
      </c>
      <c r="G6" s="169">
        <f>E6*1.23</f>
        <v>0</v>
      </c>
      <c r="H6" s="169">
        <f>D6*E6</f>
        <v>0</v>
      </c>
      <c r="I6" s="169">
        <f>D6*G6</f>
        <v>0</v>
      </c>
    </row>
    <row r="7" spans="7:9" ht="12">
      <c r="G7" s="226" t="s">
        <v>68</v>
      </c>
      <c r="H7" s="227">
        <f>SUM(H3:H6)</f>
        <v>0</v>
      </c>
      <c r="I7" s="227">
        <f>SUM(I3:I6)</f>
        <v>0</v>
      </c>
    </row>
    <row r="10" spans="1:9" ht="41.25" customHeight="1">
      <c r="A10" s="218">
        <v>1</v>
      </c>
      <c r="B10" s="360" t="s">
        <v>207</v>
      </c>
      <c r="C10" s="360"/>
      <c r="D10" s="360"/>
      <c r="E10" s="360"/>
      <c r="F10" s="360"/>
      <c r="G10" s="360"/>
      <c r="H10" s="360"/>
      <c r="I10" s="360"/>
    </row>
    <row r="11" spans="1:9" ht="31.5" customHeight="1">
      <c r="A11" s="218">
        <v>2</v>
      </c>
      <c r="B11" s="360" t="s">
        <v>212</v>
      </c>
      <c r="C11" s="360"/>
      <c r="D11" s="360"/>
      <c r="E11" s="360"/>
      <c r="F11" s="360"/>
      <c r="G11" s="360"/>
      <c r="H11" s="360"/>
      <c r="I11" s="360"/>
    </row>
    <row r="12" spans="1:2" ht="40.5" customHeight="1">
      <c r="A12" s="132"/>
      <c r="B12" s="225"/>
    </row>
    <row r="13" ht="24.75" customHeight="1">
      <c r="A13" s="132"/>
    </row>
  </sheetData>
  <sheetProtection/>
  <mergeCells count="2">
    <mergeCell ref="B10:I10"/>
    <mergeCell ref="B11:I11"/>
  </mergeCells>
  <printOptions/>
  <pageMargins left="0.26" right="0.25" top="0.49" bottom="0.33" header="0.31496062992125984" footer="0.31496062992125984"/>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J18"/>
  <sheetViews>
    <sheetView view="pageBreakPreview" zoomScale="60" zoomScaleNormal="80" zoomScalePageLayoutView="0" workbookViewId="0" topLeftCell="A1">
      <selection activeCell="H25" sqref="H25"/>
    </sheetView>
  </sheetViews>
  <sheetFormatPr defaultColWidth="11.57421875" defaultRowHeight="12.75"/>
  <cols>
    <col min="1" max="1" width="5.28125" style="122" customWidth="1"/>
    <col min="2" max="2" width="89.28125" style="122" customWidth="1"/>
    <col min="3" max="3" width="14.140625" style="122" customWidth="1"/>
    <col min="4" max="4" width="7.7109375" style="122" customWidth="1"/>
    <col min="5" max="5" width="9.00390625" style="110" customWidth="1"/>
    <col min="6" max="6" width="8.7109375" style="110" customWidth="1"/>
    <col min="7" max="7" width="9.140625" style="110" customWidth="1"/>
    <col min="8" max="9" width="15.28125" style="110" customWidth="1"/>
    <col min="10" max="10" width="12.7109375" style="110" hidden="1" customWidth="1"/>
    <col min="11" max="16384" width="11.57421875" style="122" customWidth="1"/>
  </cols>
  <sheetData>
    <row r="1" spans="1:9" s="74" customFormat="1" ht="24" customHeight="1">
      <c r="A1" s="117" t="s">
        <v>57</v>
      </c>
      <c r="F1" s="67"/>
      <c r="G1" s="67"/>
      <c r="H1" s="67"/>
      <c r="I1" s="75" t="s">
        <v>123</v>
      </c>
    </row>
    <row r="2" spans="1:10" s="116" customFormat="1" ht="41.25" customHeight="1">
      <c r="A2" s="76" t="s">
        <v>37</v>
      </c>
      <c r="B2" s="76" t="s">
        <v>45</v>
      </c>
      <c r="C2" s="76" t="s">
        <v>93</v>
      </c>
      <c r="D2" s="76" t="s">
        <v>87</v>
      </c>
      <c r="E2" s="76" t="s">
        <v>88</v>
      </c>
      <c r="F2" s="76" t="s">
        <v>94</v>
      </c>
      <c r="G2" s="76" t="s">
        <v>89</v>
      </c>
      <c r="H2" s="76" t="s">
        <v>90</v>
      </c>
      <c r="I2" s="76" t="s">
        <v>91</v>
      </c>
      <c r="J2" s="118" t="s">
        <v>95</v>
      </c>
    </row>
    <row r="3" spans="1:10" s="68" customFormat="1" ht="24" customHeight="1">
      <c r="A3" s="365">
        <v>1</v>
      </c>
      <c r="B3" s="120" t="s">
        <v>0</v>
      </c>
      <c r="C3" s="370" t="s">
        <v>44</v>
      </c>
      <c r="D3" s="381">
        <v>5</v>
      </c>
      <c r="E3" s="363"/>
      <c r="F3" s="368">
        <v>0.23</v>
      </c>
      <c r="G3" s="363">
        <f>E3*1.23</f>
        <v>0</v>
      </c>
      <c r="H3" s="363">
        <f>D3*E3</f>
        <v>0</v>
      </c>
      <c r="I3" s="363">
        <f>D3*G3</f>
        <v>0</v>
      </c>
      <c r="J3" s="362">
        <v>0</v>
      </c>
    </row>
    <row r="4" spans="1:10" ht="137.25" customHeight="1">
      <c r="A4" s="365"/>
      <c r="B4" s="135" t="s">
        <v>205</v>
      </c>
      <c r="C4" s="369"/>
      <c r="D4" s="382"/>
      <c r="E4" s="364"/>
      <c r="F4" s="369"/>
      <c r="G4" s="364"/>
      <c r="H4" s="364"/>
      <c r="I4" s="364"/>
      <c r="J4" s="362"/>
    </row>
    <row r="5" spans="7:10" ht="12.75">
      <c r="G5" s="72" t="s">
        <v>68</v>
      </c>
      <c r="H5" s="77">
        <f>SUM(H3:H4)</f>
        <v>0</v>
      </c>
      <c r="I5" s="77">
        <f>SUM(I3:I4)</f>
        <v>0</v>
      </c>
      <c r="J5" s="77">
        <f>SUM(J3:J4)</f>
        <v>0</v>
      </c>
    </row>
    <row r="8" spans="1:8" ht="21.75" customHeight="1">
      <c r="A8" s="218">
        <v>1</v>
      </c>
      <c r="B8" s="361" t="s">
        <v>198</v>
      </c>
      <c r="C8" s="361"/>
      <c r="D8" s="361"/>
      <c r="E8" s="361"/>
      <c r="F8" s="361"/>
      <c r="G8" s="361"/>
      <c r="H8" s="361"/>
    </row>
    <row r="9" spans="1:8" ht="25.5" customHeight="1">
      <c r="A9" s="218">
        <v>2</v>
      </c>
      <c r="B9" s="360" t="s">
        <v>199</v>
      </c>
      <c r="C9" s="360"/>
      <c r="D9" s="360"/>
      <c r="E9" s="360"/>
      <c r="F9" s="360"/>
      <c r="G9" s="360"/>
      <c r="H9" s="360"/>
    </row>
    <row r="10" spans="1:8" ht="18" customHeight="1">
      <c r="A10" s="218">
        <v>3</v>
      </c>
      <c r="B10" s="360" t="s">
        <v>271</v>
      </c>
      <c r="C10" s="360"/>
      <c r="D10" s="360"/>
      <c r="E10" s="360"/>
      <c r="F10" s="360"/>
      <c r="G10" s="360"/>
      <c r="H10" s="360"/>
    </row>
    <row r="11" spans="1:8" ht="22.5" customHeight="1">
      <c r="A11" s="218">
        <v>4</v>
      </c>
      <c r="B11" s="361" t="s">
        <v>201</v>
      </c>
      <c r="C11" s="361"/>
      <c r="D11" s="361"/>
      <c r="E11" s="361"/>
      <c r="F11" s="361"/>
      <c r="G11" s="361"/>
      <c r="H11" s="361"/>
    </row>
    <row r="12" spans="1:8" ht="32.25" customHeight="1">
      <c r="A12" s="218">
        <v>5</v>
      </c>
      <c r="B12" s="361" t="s">
        <v>377</v>
      </c>
      <c r="C12" s="361"/>
      <c r="D12" s="361"/>
      <c r="E12" s="361"/>
      <c r="F12" s="361"/>
      <c r="G12" s="361"/>
      <c r="H12" s="361"/>
    </row>
    <row r="13" spans="1:8" ht="30" customHeight="1">
      <c r="A13" s="218">
        <v>6</v>
      </c>
      <c r="B13" s="360" t="s">
        <v>143</v>
      </c>
      <c r="C13" s="360"/>
      <c r="D13" s="360"/>
      <c r="E13" s="360"/>
      <c r="F13" s="360"/>
      <c r="G13" s="360"/>
      <c r="H13" s="360"/>
    </row>
    <row r="14" spans="1:8" ht="27" customHeight="1">
      <c r="A14" s="218">
        <v>7</v>
      </c>
      <c r="B14" s="360" t="s">
        <v>207</v>
      </c>
      <c r="C14" s="360"/>
      <c r="D14" s="360"/>
      <c r="E14" s="360"/>
      <c r="F14" s="360"/>
      <c r="G14" s="360"/>
      <c r="H14" s="360"/>
    </row>
    <row r="15" spans="1:8" ht="18.75" customHeight="1">
      <c r="A15" s="218">
        <v>8</v>
      </c>
      <c r="B15" s="360" t="s">
        <v>212</v>
      </c>
      <c r="C15" s="360"/>
      <c r="D15" s="360"/>
      <c r="E15" s="360"/>
      <c r="F15" s="360"/>
      <c r="G15" s="360"/>
      <c r="H15" s="360"/>
    </row>
    <row r="16" spans="1:8" ht="12">
      <c r="A16" s="157">
        <v>9</v>
      </c>
      <c r="B16" s="372" t="s">
        <v>331</v>
      </c>
      <c r="C16" s="373"/>
      <c r="D16" s="373"/>
      <c r="E16" s="373"/>
      <c r="F16" s="373"/>
      <c r="G16" s="373"/>
      <c r="H16" s="374"/>
    </row>
    <row r="18" ht="12">
      <c r="B18" s="225"/>
    </row>
  </sheetData>
  <sheetProtection/>
  <mergeCells count="18">
    <mergeCell ref="B16:H16"/>
    <mergeCell ref="J3:J4"/>
    <mergeCell ref="B9:H9"/>
    <mergeCell ref="B10:H10"/>
    <mergeCell ref="H3:H4"/>
    <mergeCell ref="I3:I4"/>
    <mergeCell ref="F3:F4"/>
    <mergeCell ref="G3:G4"/>
    <mergeCell ref="B8:H8"/>
    <mergeCell ref="A3:A4"/>
    <mergeCell ref="C3:C4"/>
    <mergeCell ref="D3:D4"/>
    <mergeCell ref="E3:E4"/>
    <mergeCell ref="B15:H15"/>
    <mergeCell ref="B11:H11"/>
    <mergeCell ref="B12:H12"/>
    <mergeCell ref="B13:H13"/>
    <mergeCell ref="B14:H14"/>
  </mergeCells>
  <printOptions/>
  <pageMargins left="0.39" right="0.25" top="0.42" bottom="0.33" header="0.31496062992125984" footer="0.31496062992125984"/>
  <pageSetup fitToHeight="1" fitToWidth="1" horizontalDpi="600" verticalDpi="600" orientation="landscape" paperSize="9" scale="82" r:id="rId1"/>
</worksheet>
</file>

<file path=xl/worksheets/sheet16.xml><?xml version="1.0" encoding="utf-8"?>
<worksheet xmlns="http://schemas.openxmlformats.org/spreadsheetml/2006/main" xmlns:r="http://schemas.openxmlformats.org/officeDocument/2006/relationships">
  <sheetPr>
    <tabColor rgb="FF00B050"/>
  </sheetPr>
  <dimension ref="A1:N30"/>
  <sheetViews>
    <sheetView view="pageBreakPreview" zoomScale="60" zoomScaleNormal="80" zoomScalePageLayoutView="0" workbookViewId="0" topLeftCell="A1">
      <selection activeCell="H25" sqref="H25"/>
    </sheetView>
  </sheetViews>
  <sheetFormatPr defaultColWidth="11.57421875" defaultRowHeight="12.75"/>
  <cols>
    <col min="1" max="1" width="5.28125" style="122" customWidth="1"/>
    <col min="2" max="2" width="89.28125" style="122" customWidth="1"/>
    <col min="3" max="4" width="7.7109375" style="122" customWidth="1"/>
    <col min="5" max="5" width="9.00390625" style="110" customWidth="1"/>
    <col min="6" max="6" width="8.7109375" style="110" customWidth="1"/>
    <col min="7" max="7" width="9.140625" style="110" customWidth="1"/>
    <col min="8" max="8" width="15.28125" style="110" customWidth="1"/>
    <col min="9" max="9" width="15.00390625" style="110" customWidth="1"/>
    <col min="10" max="10" width="11.57421875" style="122" customWidth="1"/>
    <col min="11" max="12" width="0" style="122" hidden="1" customWidth="1"/>
    <col min="13" max="16384" width="11.57421875" style="122" customWidth="1"/>
  </cols>
  <sheetData>
    <row r="1" spans="1:9" s="74" customFormat="1" ht="24" customHeight="1">
      <c r="A1" s="117" t="s">
        <v>58</v>
      </c>
      <c r="F1" s="67"/>
      <c r="G1" s="67"/>
      <c r="H1" s="67"/>
      <c r="I1" s="75" t="s">
        <v>125</v>
      </c>
    </row>
    <row r="2" spans="1:12" s="116" customFormat="1" ht="41.25" customHeight="1">
      <c r="A2" s="76" t="s">
        <v>37</v>
      </c>
      <c r="B2" s="76" t="s">
        <v>45</v>
      </c>
      <c r="C2" s="76" t="s">
        <v>93</v>
      </c>
      <c r="D2" s="76" t="s">
        <v>87</v>
      </c>
      <c r="E2" s="76" t="s">
        <v>88</v>
      </c>
      <c r="F2" s="76" t="s">
        <v>94</v>
      </c>
      <c r="G2" s="76" t="s">
        <v>89</v>
      </c>
      <c r="H2" s="76" t="s">
        <v>90</v>
      </c>
      <c r="I2" s="76" t="s">
        <v>91</v>
      </c>
      <c r="K2" s="171" t="s">
        <v>246</v>
      </c>
      <c r="L2" s="171" t="s">
        <v>247</v>
      </c>
    </row>
    <row r="3" spans="1:9" ht="21" customHeight="1">
      <c r="A3" s="365">
        <v>1</v>
      </c>
      <c r="B3" s="120" t="s">
        <v>127</v>
      </c>
      <c r="C3" s="370" t="s">
        <v>44</v>
      </c>
      <c r="D3" s="366">
        <v>160</v>
      </c>
      <c r="E3" s="363"/>
      <c r="F3" s="368">
        <v>0.08</v>
      </c>
      <c r="G3" s="363">
        <f>E3*1.08</f>
        <v>0</v>
      </c>
      <c r="H3" s="363">
        <f>D3*E3</f>
        <v>0</v>
      </c>
      <c r="I3" s="363">
        <f>H3*1.08</f>
        <v>0</v>
      </c>
    </row>
    <row r="4" spans="1:12" ht="54.75" customHeight="1">
      <c r="A4" s="365"/>
      <c r="B4" s="79" t="s">
        <v>126</v>
      </c>
      <c r="C4" s="369"/>
      <c r="D4" s="367"/>
      <c r="E4" s="364"/>
      <c r="F4" s="369"/>
      <c r="G4" s="364"/>
      <c r="H4" s="364"/>
      <c r="I4" s="364"/>
      <c r="K4" s="110">
        <v>9</v>
      </c>
      <c r="L4" s="175">
        <v>0.08</v>
      </c>
    </row>
    <row r="5" spans="1:12" ht="21" customHeight="1">
      <c r="A5" s="365">
        <v>2</v>
      </c>
      <c r="B5" s="120" t="s">
        <v>128</v>
      </c>
      <c r="C5" s="370" t="s">
        <v>44</v>
      </c>
      <c r="D5" s="366">
        <v>200</v>
      </c>
      <c r="E5" s="363"/>
      <c r="F5" s="368">
        <v>0.08</v>
      </c>
      <c r="G5" s="363">
        <f>E5*1.08</f>
        <v>0</v>
      </c>
      <c r="H5" s="363">
        <f>D5*E5</f>
        <v>0</v>
      </c>
      <c r="I5" s="363">
        <f>H5*1.08</f>
        <v>0</v>
      </c>
      <c r="K5" s="110"/>
      <c r="L5" s="110"/>
    </row>
    <row r="6" spans="1:12" ht="60" customHeight="1">
      <c r="A6" s="365"/>
      <c r="B6" s="79" t="s">
        <v>129</v>
      </c>
      <c r="C6" s="369"/>
      <c r="D6" s="367"/>
      <c r="E6" s="364"/>
      <c r="F6" s="369"/>
      <c r="G6" s="364"/>
      <c r="H6" s="364"/>
      <c r="I6" s="364"/>
      <c r="K6" s="110">
        <v>4.05</v>
      </c>
      <c r="L6" s="175">
        <v>0.08</v>
      </c>
    </row>
    <row r="7" spans="1:9" s="68" customFormat="1" ht="24" customHeight="1">
      <c r="A7" s="70"/>
      <c r="B7" s="71" t="s">
        <v>105</v>
      </c>
      <c r="C7" s="71"/>
      <c r="D7" s="71"/>
      <c r="E7" s="70"/>
      <c r="F7" s="70"/>
      <c r="G7" s="72" t="s">
        <v>68</v>
      </c>
      <c r="H7" s="77">
        <f>H3+H5</f>
        <v>0</v>
      </c>
      <c r="I7" s="77">
        <f>I3+I5</f>
        <v>0</v>
      </c>
    </row>
    <row r="8" spans="1:9" ht="12">
      <c r="A8" s="123"/>
      <c r="B8" s="225"/>
      <c r="C8" s="124"/>
      <c r="D8" s="124"/>
      <c r="E8" s="123"/>
      <c r="F8" s="123"/>
      <c r="G8" s="123"/>
      <c r="H8" s="123"/>
      <c r="I8" s="123"/>
    </row>
    <row r="10" ht="12">
      <c r="B10" s="125"/>
    </row>
    <row r="11" spans="2:8" ht="12">
      <c r="B11" s="372" t="s">
        <v>331</v>
      </c>
      <c r="C11" s="373"/>
      <c r="D11" s="373"/>
      <c r="E11" s="373"/>
      <c r="F11" s="373"/>
      <c r="G11" s="373"/>
      <c r="H11" s="374"/>
    </row>
    <row r="24" ht="12">
      <c r="B24" s="126"/>
    </row>
    <row r="25" spans="2:6" ht="12">
      <c r="B25" s="119"/>
      <c r="F25" s="109"/>
    </row>
    <row r="26" spans="2:14" ht="12">
      <c r="B26" s="125"/>
      <c r="F26" s="240"/>
      <c r="G26" s="240"/>
      <c r="H26" s="240"/>
      <c r="I26" s="240"/>
      <c r="J26" s="272"/>
      <c r="K26" s="272"/>
      <c r="L26" s="272"/>
      <c r="M26" s="272"/>
      <c r="N26" s="272"/>
    </row>
    <row r="27" spans="2:14" ht="12">
      <c r="B27" s="115"/>
      <c r="F27" s="358"/>
      <c r="G27" s="358"/>
      <c r="H27" s="240"/>
      <c r="I27" s="240"/>
      <c r="J27" s="272"/>
      <c r="K27" s="272"/>
      <c r="L27" s="272"/>
      <c r="M27" s="272"/>
      <c r="N27" s="272"/>
    </row>
    <row r="28" spans="2:14" ht="12">
      <c r="B28" s="108"/>
      <c r="F28" s="359"/>
      <c r="G28" s="359"/>
      <c r="H28" s="241"/>
      <c r="I28" s="241"/>
      <c r="J28" s="272"/>
      <c r="K28" s="272"/>
      <c r="L28" s="272"/>
      <c r="M28" s="272"/>
      <c r="N28" s="272"/>
    </row>
    <row r="29" spans="6:14" ht="12">
      <c r="F29" s="240"/>
      <c r="G29" s="240"/>
      <c r="H29" s="240"/>
      <c r="I29" s="240"/>
      <c r="J29" s="272"/>
      <c r="K29" s="272"/>
      <c r="L29" s="272"/>
      <c r="M29" s="272"/>
      <c r="N29" s="272"/>
    </row>
    <row r="30" spans="6:14" ht="12">
      <c r="F30" s="240"/>
      <c r="G30" s="240"/>
      <c r="H30" s="240"/>
      <c r="I30" s="240"/>
      <c r="J30" s="272"/>
      <c r="K30" s="272"/>
      <c r="L30" s="272"/>
      <c r="M30" s="272"/>
      <c r="N30" s="272"/>
    </row>
  </sheetData>
  <sheetProtection/>
  <mergeCells count="19">
    <mergeCell ref="I3:I4"/>
    <mergeCell ref="G3:G4"/>
    <mergeCell ref="H3:H4"/>
    <mergeCell ref="F5:F6"/>
    <mergeCell ref="E5:E6"/>
    <mergeCell ref="G5:G6"/>
    <mergeCell ref="F3:F4"/>
    <mergeCell ref="I5:I6"/>
    <mergeCell ref="H5:H6"/>
    <mergeCell ref="A3:A4"/>
    <mergeCell ref="D3:D4"/>
    <mergeCell ref="E3:E4"/>
    <mergeCell ref="A5:A6"/>
    <mergeCell ref="C5:C6"/>
    <mergeCell ref="F28:G28"/>
    <mergeCell ref="F27:G27"/>
    <mergeCell ref="B11:H11"/>
    <mergeCell ref="D5:D6"/>
    <mergeCell ref="C3:C4"/>
  </mergeCells>
  <printOptions/>
  <pageMargins left="0.45" right="0.25" top="0.5" bottom="0.33" header="0.31496062992125984" footer="0.31496062992125984"/>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L12"/>
  <sheetViews>
    <sheetView view="pageBreakPreview" zoomScale="60" zoomScaleNormal="90" zoomScalePageLayoutView="0" workbookViewId="0" topLeftCell="A1">
      <selection activeCell="H25" sqref="H25"/>
    </sheetView>
  </sheetViews>
  <sheetFormatPr defaultColWidth="11.57421875" defaultRowHeight="12.75"/>
  <cols>
    <col min="1" max="1" width="5.28125" style="122" customWidth="1"/>
    <col min="2" max="2" width="89.28125" style="122" customWidth="1"/>
    <col min="3" max="4" width="7.7109375" style="122" customWidth="1"/>
    <col min="5" max="5" width="9.00390625" style="110" customWidth="1"/>
    <col min="6" max="6" width="8.7109375" style="110" customWidth="1"/>
    <col min="7" max="7" width="9.140625" style="110" customWidth="1"/>
    <col min="8" max="9" width="15.28125" style="110" customWidth="1"/>
    <col min="10" max="16384" width="11.57421875" style="122" customWidth="1"/>
  </cols>
  <sheetData>
    <row r="1" spans="1:9" s="74" customFormat="1" ht="24" customHeight="1">
      <c r="A1" s="117" t="s">
        <v>59</v>
      </c>
      <c r="F1" s="67"/>
      <c r="G1" s="67"/>
      <c r="H1" s="67"/>
      <c r="I1" s="75" t="s">
        <v>35</v>
      </c>
    </row>
    <row r="2" spans="1:12" s="116" customFormat="1" ht="41.25" customHeight="1">
      <c r="A2" s="76" t="s">
        <v>37</v>
      </c>
      <c r="B2" s="76" t="s">
        <v>45</v>
      </c>
      <c r="C2" s="76" t="s">
        <v>93</v>
      </c>
      <c r="D2" s="76" t="s">
        <v>87</v>
      </c>
      <c r="E2" s="76" t="s">
        <v>88</v>
      </c>
      <c r="F2" s="76" t="s">
        <v>94</v>
      </c>
      <c r="G2" s="76" t="s">
        <v>89</v>
      </c>
      <c r="H2" s="76" t="s">
        <v>90</v>
      </c>
      <c r="I2" s="76" t="s">
        <v>91</v>
      </c>
      <c r="K2" s="171"/>
      <c r="L2" s="171"/>
    </row>
    <row r="3" spans="1:9" ht="21" customHeight="1">
      <c r="A3" s="365">
        <v>1</v>
      </c>
      <c r="B3" s="120" t="s">
        <v>130</v>
      </c>
      <c r="C3" s="370" t="s">
        <v>44</v>
      </c>
      <c r="D3" s="366">
        <v>200</v>
      </c>
      <c r="E3" s="363"/>
      <c r="F3" s="368">
        <v>0.23</v>
      </c>
      <c r="G3" s="363">
        <f>E3*1.23</f>
        <v>0</v>
      </c>
      <c r="H3" s="363">
        <f>D3*E3</f>
        <v>0</v>
      </c>
      <c r="I3" s="363">
        <f>H3*1.23</f>
        <v>0</v>
      </c>
    </row>
    <row r="4" spans="1:12" ht="61.5" customHeight="1">
      <c r="A4" s="365"/>
      <c r="B4" s="79" t="s">
        <v>174</v>
      </c>
      <c r="C4" s="369"/>
      <c r="D4" s="367"/>
      <c r="E4" s="364"/>
      <c r="F4" s="369"/>
      <c r="G4" s="364"/>
      <c r="H4" s="364"/>
      <c r="I4" s="364"/>
      <c r="K4" s="110"/>
      <c r="L4" s="175"/>
    </row>
    <row r="5" spans="1:9" s="68" customFormat="1" ht="24" customHeight="1">
      <c r="A5" s="70"/>
      <c r="B5" s="71" t="s">
        <v>105</v>
      </c>
      <c r="C5" s="71"/>
      <c r="D5" s="71"/>
      <c r="E5" s="70"/>
      <c r="F5" s="70"/>
      <c r="G5" s="72" t="s">
        <v>68</v>
      </c>
      <c r="H5" s="77">
        <f>H3</f>
        <v>0</v>
      </c>
      <c r="I5" s="77">
        <f>I3</f>
        <v>0</v>
      </c>
    </row>
    <row r="6" spans="1:9" ht="12">
      <c r="A6" s="123"/>
      <c r="C6" s="124"/>
      <c r="D6" s="124"/>
      <c r="E6" s="123"/>
      <c r="F6" s="123"/>
      <c r="G6" s="123"/>
      <c r="H6" s="123"/>
      <c r="I6" s="123"/>
    </row>
    <row r="8" spans="2:8" ht="12">
      <c r="B8" s="372" t="s">
        <v>331</v>
      </c>
      <c r="C8" s="373"/>
      <c r="D8" s="373"/>
      <c r="E8" s="373"/>
      <c r="F8" s="373"/>
      <c r="G8" s="373"/>
      <c r="H8" s="374"/>
    </row>
    <row r="11" ht="12">
      <c r="B11" s="125"/>
    </row>
    <row r="12" ht="12">
      <c r="B12" s="125"/>
    </row>
  </sheetData>
  <sheetProtection/>
  <mergeCells count="9">
    <mergeCell ref="I3:I4"/>
    <mergeCell ref="G3:G4"/>
    <mergeCell ref="H3:H4"/>
    <mergeCell ref="B8:H8"/>
    <mergeCell ref="A3:A4"/>
    <mergeCell ref="D3:D4"/>
    <mergeCell ref="E3:E4"/>
    <mergeCell ref="F3:F4"/>
    <mergeCell ref="C3:C4"/>
  </mergeCells>
  <printOptions/>
  <pageMargins left="0.56" right="0.25" top="0.67" bottom="0.33" header="0.31496062992125984" footer="0.31496062992125984"/>
  <pageSetup fitToHeight="1" fitToWidth="1" horizontalDpi="600" verticalDpi="600" orientation="landscape" paperSize="9" scale="84"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P23"/>
  <sheetViews>
    <sheetView view="pageBreakPreview" zoomScale="60" zoomScaleNormal="90" zoomScalePageLayoutView="0" workbookViewId="0" topLeftCell="A1">
      <selection activeCell="H25" sqref="H25"/>
    </sheetView>
  </sheetViews>
  <sheetFormatPr defaultColWidth="11.57421875" defaultRowHeight="12.75"/>
  <cols>
    <col min="1" max="1" width="5.28125" style="122" customWidth="1"/>
    <col min="2" max="2" width="89.28125" style="122" customWidth="1"/>
    <col min="3" max="4" width="7.7109375" style="122" customWidth="1"/>
    <col min="5" max="5" width="9.00390625" style="110" customWidth="1"/>
    <col min="6" max="6" width="8.7109375" style="110" customWidth="1"/>
    <col min="7" max="7" width="9.140625" style="110" customWidth="1"/>
    <col min="8" max="9" width="15.28125" style="110" customWidth="1"/>
    <col min="10" max="10" width="12.7109375" style="110" hidden="1" customWidth="1"/>
    <col min="11" max="16384" width="11.57421875" style="122" customWidth="1"/>
  </cols>
  <sheetData>
    <row r="1" spans="1:9" s="74" customFormat="1" ht="24" customHeight="1">
      <c r="A1" s="117" t="s">
        <v>60</v>
      </c>
      <c r="F1" s="67"/>
      <c r="G1" s="67"/>
      <c r="H1" s="67"/>
      <c r="I1" s="75" t="s">
        <v>131</v>
      </c>
    </row>
    <row r="2" spans="1:14" s="116" customFormat="1" ht="41.25" customHeight="1">
      <c r="A2" s="76" t="s">
        <v>37</v>
      </c>
      <c r="B2" s="76" t="s">
        <v>45</v>
      </c>
      <c r="C2" s="76" t="s">
        <v>93</v>
      </c>
      <c r="D2" s="76" t="s">
        <v>87</v>
      </c>
      <c r="E2" s="76" t="s">
        <v>88</v>
      </c>
      <c r="F2" s="76" t="s">
        <v>94</v>
      </c>
      <c r="G2" s="76" t="s">
        <v>89</v>
      </c>
      <c r="H2" s="76" t="s">
        <v>90</v>
      </c>
      <c r="I2" s="76" t="s">
        <v>91</v>
      </c>
      <c r="J2" s="118" t="s">
        <v>95</v>
      </c>
      <c r="M2" s="171"/>
      <c r="N2" s="171"/>
    </row>
    <row r="3" spans="1:16" ht="21" customHeight="1">
      <c r="A3" s="365">
        <v>1</v>
      </c>
      <c r="B3" s="120" t="s">
        <v>132</v>
      </c>
      <c r="C3" s="365" t="s">
        <v>122</v>
      </c>
      <c r="D3" s="379">
        <v>30</v>
      </c>
      <c r="E3" s="362"/>
      <c r="F3" s="380">
        <v>0.23</v>
      </c>
      <c r="G3" s="362">
        <f>E3*1.23</f>
        <v>0</v>
      </c>
      <c r="H3" s="362">
        <f>D3*E3</f>
        <v>0</v>
      </c>
      <c r="I3" s="362">
        <f>H3*1.23</f>
        <v>0</v>
      </c>
      <c r="J3" s="362">
        <v>0</v>
      </c>
      <c r="M3" s="11"/>
      <c r="N3" s="11"/>
      <c r="O3" s="179"/>
      <c r="P3" s="180"/>
    </row>
    <row r="4" spans="1:16" ht="43.5" customHeight="1">
      <c r="A4" s="365"/>
      <c r="B4" s="79" t="s">
        <v>156</v>
      </c>
      <c r="C4" s="365"/>
      <c r="D4" s="379"/>
      <c r="E4" s="362"/>
      <c r="F4" s="365"/>
      <c r="G4" s="362"/>
      <c r="H4" s="362"/>
      <c r="I4" s="362"/>
      <c r="J4" s="362"/>
      <c r="M4" s="11"/>
      <c r="N4" s="11"/>
      <c r="O4" s="179"/>
      <c r="P4" s="180"/>
    </row>
    <row r="5" spans="1:16" s="68" customFormat="1" ht="24" customHeight="1">
      <c r="A5" s="70"/>
      <c r="B5" s="71" t="s">
        <v>105</v>
      </c>
      <c r="C5" s="71"/>
      <c r="D5" s="71"/>
      <c r="E5" s="70"/>
      <c r="F5" s="70"/>
      <c r="G5" s="72" t="s">
        <v>68</v>
      </c>
      <c r="H5" s="77">
        <f>H3</f>
        <v>0</v>
      </c>
      <c r="I5" s="73">
        <f>I3</f>
        <v>0</v>
      </c>
      <c r="J5" s="78">
        <f>J3</f>
        <v>0</v>
      </c>
      <c r="M5" s="11"/>
      <c r="N5" s="11"/>
      <c r="O5" s="179"/>
      <c r="P5" s="180"/>
    </row>
    <row r="6" spans="1:9" ht="12">
      <c r="A6" s="123"/>
      <c r="B6" s="228"/>
      <c r="C6" s="124"/>
      <c r="D6" s="124"/>
      <c r="E6" s="123"/>
      <c r="F6" s="123"/>
      <c r="G6" s="123"/>
      <c r="H6" s="123"/>
      <c r="I6" s="123"/>
    </row>
    <row r="7" ht="12">
      <c r="B7" s="126"/>
    </row>
    <row r="8" spans="2:8" ht="12">
      <c r="B8" s="372" t="s">
        <v>331</v>
      </c>
      <c r="C8" s="373"/>
      <c r="D8" s="373"/>
      <c r="E8" s="373"/>
      <c r="F8" s="373"/>
      <c r="G8" s="373"/>
      <c r="H8" s="374"/>
    </row>
    <row r="9" ht="12">
      <c r="B9" s="125"/>
    </row>
    <row r="10" ht="12">
      <c r="B10" s="115"/>
    </row>
    <row r="11" ht="12">
      <c r="B11" s="108"/>
    </row>
    <row r="12" ht="12">
      <c r="B12" s="125"/>
    </row>
    <row r="13" ht="12">
      <c r="B13" s="125"/>
    </row>
    <row r="19" spans="6:9" ht="12">
      <c r="F19" s="239"/>
      <c r="G19" s="240"/>
      <c r="H19" s="240"/>
      <c r="I19" s="240"/>
    </row>
    <row r="20" spans="6:9" ht="12">
      <c r="F20" s="240"/>
      <c r="G20" s="240"/>
      <c r="H20" s="240"/>
      <c r="I20" s="240"/>
    </row>
    <row r="21" spans="6:10" ht="12">
      <c r="F21" s="358"/>
      <c r="G21" s="358"/>
      <c r="H21" s="240"/>
      <c r="I21" s="240"/>
      <c r="J21" s="237"/>
    </row>
    <row r="22" spans="6:10" ht="12">
      <c r="F22" s="359"/>
      <c r="G22" s="359"/>
      <c r="H22" s="241"/>
      <c r="I22" s="241"/>
      <c r="J22" s="238"/>
    </row>
    <row r="23" spans="6:9" ht="12">
      <c r="F23" s="240"/>
      <c r="G23" s="240"/>
      <c r="H23" s="240"/>
      <c r="I23" s="240"/>
    </row>
  </sheetData>
  <sheetProtection/>
  <mergeCells count="12">
    <mergeCell ref="I3:I4"/>
    <mergeCell ref="G3:G4"/>
    <mergeCell ref="H3:H4"/>
    <mergeCell ref="F21:G21"/>
    <mergeCell ref="J3:J4"/>
    <mergeCell ref="B8:H8"/>
    <mergeCell ref="A3:A4"/>
    <mergeCell ref="D3:D4"/>
    <mergeCell ref="E3:E4"/>
    <mergeCell ref="F3:F4"/>
    <mergeCell ref="C3:C4"/>
    <mergeCell ref="F22:G22"/>
  </mergeCells>
  <printOptions/>
  <pageMargins left="0.56" right="0.25" top="0.67" bottom="0.33" header="0.31496062992125984" footer="0.31496062992125984"/>
  <pageSetup fitToHeight="1" fitToWidth="1" horizontalDpi="600" verticalDpi="600" orientation="landscape" paperSize="9" scale="84" r:id="rId1"/>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K16"/>
  <sheetViews>
    <sheetView view="pageBreakPreview" zoomScale="60" zoomScaleNormal="80" zoomScalePageLayoutView="0" workbookViewId="0" topLeftCell="A1">
      <selection activeCell="H25" sqref="H25"/>
    </sheetView>
  </sheetViews>
  <sheetFormatPr defaultColWidth="11.57421875" defaultRowHeight="12.75"/>
  <cols>
    <col min="1" max="1" width="5.28125" style="122" customWidth="1"/>
    <col min="2" max="2" width="89.28125" style="122" customWidth="1"/>
    <col min="3" max="4" width="7.7109375" style="122" customWidth="1"/>
    <col min="5" max="5" width="9.00390625" style="110" customWidth="1"/>
    <col min="6" max="6" width="8.7109375" style="110" customWidth="1"/>
    <col min="7" max="7" width="9.140625" style="110" customWidth="1"/>
    <col min="8" max="9" width="15.28125" style="110" customWidth="1"/>
    <col min="10" max="10" width="12.7109375" style="110" hidden="1" customWidth="1"/>
    <col min="11" max="11" width="12.7109375" style="122" customWidth="1"/>
    <col min="12" max="16384" width="11.57421875" style="122" customWidth="1"/>
  </cols>
  <sheetData>
    <row r="1" spans="1:11" s="74" customFormat="1" ht="24" customHeight="1">
      <c r="A1" s="117" t="s">
        <v>61</v>
      </c>
      <c r="F1" s="67"/>
      <c r="G1" s="67"/>
      <c r="H1" s="67"/>
      <c r="I1" s="75" t="s">
        <v>73</v>
      </c>
      <c r="K1" s="75"/>
    </row>
    <row r="2" spans="1:10" s="116" customFormat="1" ht="41.25" customHeight="1">
      <c r="A2" s="76" t="s">
        <v>37</v>
      </c>
      <c r="B2" s="76" t="s">
        <v>45</v>
      </c>
      <c r="C2" s="76" t="s">
        <v>93</v>
      </c>
      <c r="D2" s="76" t="s">
        <v>87</v>
      </c>
      <c r="E2" s="76" t="s">
        <v>88</v>
      </c>
      <c r="F2" s="76" t="s">
        <v>94</v>
      </c>
      <c r="G2" s="76" t="s">
        <v>89</v>
      </c>
      <c r="H2" s="76" t="s">
        <v>90</v>
      </c>
      <c r="I2" s="76" t="s">
        <v>91</v>
      </c>
      <c r="J2" s="118" t="s">
        <v>95</v>
      </c>
    </row>
    <row r="3" spans="1:10" ht="21" customHeight="1">
      <c r="A3" s="365">
        <v>1</v>
      </c>
      <c r="B3" s="120" t="s">
        <v>133</v>
      </c>
      <c r="C3" s="370" t="s">
        <v>122</v>
      </c>
      <c r="D3" s="366">
        <v>100</v>
      </c>
      <c r="E3" s="363"/>
      <c r="F3" s="368">
        <v>0.23</v>
      </c>
      <c r="G3" s="363">
        <f>E3*1.23</f>
        <v>0</v>
      </c>
      <c r="H3" s="363">
        <f>D3*E3</f>
        <v>0</v>
      </c>
      <c r="I3" s="363">
        <f>H3*1.23</f>
        <v>0</v>
      </c>
      <c r="J3" s="362">
        <v>638.37</v>
      </c>
    </row>
    <row r="4" spans="1:10" ht="43.5" customHeight="1">
      <c r="A4" s="365"/>
      <c r="B4" s="79" t="s">
        <v>136</v>
      </c>
      <c r="C4" s="369"/>
      <c r="D4" s="367"/>
      <c r="E4" s="364"/>
      <c r="F4" s="369"/>
      <c r="G4" s="364"/>
      <c r="H4" s="364"/>
      <c r="I4" s="364"/>
      <c r="J4" s="362"/>
    </row>
    <row r="5" spans="1:10" ht="43.5" customHeight="1">
      <c r="A5" s="370">
        <v>2</v>
      </c>
      <c r="B5" s="120" t="s">
        <v>302</v>
      </c>
      <c r="C5" s="370" t="s">
        <v>122</v>
      </c>
      <c r="D5" s="366">
        <v>5</v>
      </c>
      <c r="E5" s="363"/>
      <c r="F5" s="368">
        <v>0.23</v>
      </c>
      <c r="G5" s="363">
        <f>E5*1.23</f>
        <v>0</v>
      </c>
      <c r="H5" s="363">
        <f>D5*E5</f>
        <v>0</v>
      </c>
      <c r="I5" s="363">
        <f>H5*1.23</f>
        <v>0</v>
      </c>
      <c r="J5" s="213"/>
    </row>
    <row r="6" spans="1:10" ht="43.5" customHeight="1">
      <c r="A6" s="369"/>
      <c r="B6" s="79" t="s">
        <v>303</v>
      </c>
      <c r="C6" s="369"/>
      <c r="D6" s="367"/>
      <c r="E6" s="364"/>
      <c r="F6" s="369"/>
      <c r="G6" s="364"/>
      <c r="H6" s="364"/>
      <c r="I6" s="364"/>
      <c r="J6" s="213"/>
    </row>
    <row r="7" spans="1:10" ht="21" customHeight="1">
      <c r="A7" s="365">
        <v>3</v>
      </c>
      <c r="B7" s="120" t="s">
        <v>134</v>
      </c>
      <c r="C7" s="370" t="s">
        <v>122</v>
      </c>
      <c r="D7" s="366">
        <v>100</v>
      </c>
      <c r="E7" s="363"/>
      <c r="F7" s="368">
        <v>0.23</v>
      </c>
      <c r="G7" s="363">
        <f>E7*1.23</f>
        <v>0</v>
      </c>
      <c r="H7" s="363">
        <f>D7*E7</f>
        <v>0</v>
      </c>
      <c r="I7" s="363">
        <f>H7*1.23</f>
        <v>0</v>
      </c>
      <c r="J7" s="362">
        <f>1254.6+312.45+221.4+62.07</f>
        <v>1850.52</v>
      </c>
    </row>
    <row r="8" spans="1:10" ht="48.75" customHeight="1">
      <c r="A8" s="365"/>
      <c r="B8" s="79" t="s">
        <v>135</v>
      </c>
      <c r="C8" s="369"/>
      <c r="D8" s="367"/>
      <c r="E8" s="364"/>
      <c r="F8" s="369"/>
      <c r="G8" s="364"/>
      <c r="H8" s="364"/>
      <c r="I8" s="364"/>
      <c r="J8" s="362"/>
    </row>
    <row r="9" spans="1:10" s="68" customFormat="1" ht="24" customHeight="1">
      <c r="A9" s="70"/>
      <c r="B9" s="71" t="s">
        <v>105</v>
      </c>
      <c r="C9" s="71"/>
      <c r="D9" s="71"/>
      <c r="E9" s="70"/>
      <c r="F9" s="70"/>
      <c r="G9" s="72" t="s">
        <v>68</v>
      </c>
      <c r="H9" s="77">
        <f>H3+H7</f>
        <v>0</v>
      </c>
      <c r="I9" s="77">
        <f>I3+I7</f>
        <v>0</v>
      </c>
      <c r="J9" s="78">
        <f>J3+J7</f>
        <v>2488.89</v>
      </c>
    </row>
    <row r="10" spans="1:9" ht="12">
      <c r="A10" s="123"/>
      <c r="B10" s="124"/>
      <c r="C10" s="124"/>
      <c r="D10" s="124"/>
      <c r="E10" s="123"/>
      <c r="F10" s="123"/>
      <c r="G10" s="123"/>
      <c r="H10" s="123"/>
      <c r="I10" s="123"/>
    </row>
    <row r="11" spans="1:8" ht="24" customHeight="1">
      <c r="A11" s="218">
        <v>1</v>
      </c>
      <c r="B11" s="361" t="s">
        <v>161</v>
      </c>
      <c r="C11" s="361"/>
      <c r="D11" s="361"/>
      <c r="E11" s="361"/>
      <c r="F11" s="361"/>
      <c r="G11" s="361"/>
      <c r="H11" s="361"/>
    </row>
    <row r="12" spans="1:8" ht="35.25" customHeight="1">
      <c r="A12" s="218">
        <v>2</v>
      </c>
      <c r="B12" s="361" t="s">
        <v>377</v>
      </c>
      <c r="C12" s="361"/>
      <c r="D12" s="361"/>
      <c r="E12" s="361"/>
      <c r="F12" s="361"/>
      <c r="G12" s="361"/>
      <c r="H12" s="361"/>
    </row>
    <row r="13" spans="1:8" ht="35.25" customHeight="1">
      <c r="A13" s="218">
        <v>3</v>
      </c>
      <c r="B13" s="360" t="s">
        <v>207</v>
      </c>
      <c r="C13" s="360"/>
      <c r="D13" s="360"/>
      <c r="E13" s="360"/>
      <c r="F13" s="360"/>
      <c r="G13" s="360"/>
      <c r="H13" s="360"/>
    </row>
    <row r="14" spans="1:8" ht="21" customHeight="1">
      <c r="A14" s="218">
        <v>4</v>
      </c>
      <c r="B14" s="360" t="s">
        <v>212</v>
      </c>
      <c r="C14" s="360"/>
      <c r="D14" s="360"/>
      <c r="E14" s="360"/>
      <c r="F14" s="360"/>
      <c r="G14" s="360"/>
      <c r="H14" s="360"/>
    </row>
    <row r="15" spans="1:8" ht="12">
      <c r="A15" s="157">
        <v>5</v>
      </c>
      <c r="B15" s="372" t="s">
        <v>331</v>
      </c>
      <c r="C15" s="373"/>
      <c r="D15" s="373"/>
      <c r="E15" s="373"/>
      <c r="F15" s="373"/>
      <c r="G15" s="373"/>
      <c r="H15" s="374"/>
    </row>
    <row r="16" ht="12">
      <c r="B16" s="229"/>
    </row>
  </sheetData>
  <sheetProtection/>
  <mergeCells count="31">
    <mergeCell ref="D3:D4"/>
    <mergeCell ref="E3:E4"/>
    <mergeCell ref="B14:H14"/>
    <mergeCell ref="C7:C8"/>
    <mergeCell ref="D7:D8"/>
    <mergeCell ref="A5:A6"/>
    <mergeCell ref="C5:C6"/>
    <mergeCell ref="D5:D6"/>
    <mergeCell ref="A3:A4"/>
    <mergeCell ref="F3:F4"/>
    <mergeCell ref="B15:H15"/>
    <mergeCell ref="A7:A8"/>
    <mergeCell ref="B13:H13"/>
    <mergeCell ref="B12:H12"/>
    <mergeCell ref="B11:H11"/>
    <mergeCell ref="I5:I6"/>
    <mergeCell ref="E7:E8"/>
    <mergeCell ref="G3:G4"/>
    <mergeCell ref="H3:H4"/>
    <mergeCell ref="E5:E6"/>
    <mergeCell ref="F5:F6"/>
    <mergeCell ref="I3:I4"/>
    <mergeCell ref="C3:C4"/>
    <mergeCell ref="J3:J4"/>
    <mergeCell ref="I7:I8"/>
    <mergeCell ref="J7:J8"/>
    <mergeCell ref="F7:F8"/>
    <mergeCell ref="G7:G8"/>
    <mergeCell ref="H7:H8"/>
    <mergeCell ref="G5:G6"/>
    <mergeCell ref="H5:H6"/>
  </mergeCells>
  <printOptions/>
  <pageMargins left="0.56" right="0.25" top="0.67" bottom="0.33" header="0.31496062992125984" footer="0.31496062992125984"/>
  <pageSetup fitToHeight="1"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N40"/>
  <sheetViews>
    <sheetView view="pageBreakPreview" zoomScale="60" zoomScaleNormal="70" zoomScalePageLayoutView="0" workbookViewId="0" topLeftCell="A1">
      <selection activeCell="H25" sqref="H25"/>
    </sheetView>
  </sheetViews>
  <sheetFormatPr defaultColWidth="9.140625" defaultRowHeight="12.75"/>
  <cols>
    <col min="1" max="1" width="5.28125" style="61" customWidth="1"/>
    <col min="2" max="2" width="94.140625" style="64" customWidth="1"/>
    <col min="3" max="4" width="7.7109375" style="61" customWidth="1"/>
    <col min="5" max="5" width="9.00390625" style="61" customWidth="1"/>
    <col min="6" max="6" width="8.7109375" style="61" customWidth="1"/>
    <col min="7" max="7" width="12.140625" style="61" customWidth="1"/>
    <col min="8" max="9" width="15.28125" style="61" customWidth="1"/>
    <col min="10" max="10" width="12.7109375" style="61" hidden="1" customWidth="1"/>
    <col min="11" max="11" width="12.7109375" style="61" customWidth="1"/>
    <col min="12" max="12" width="14.28125" style="61" customWidth="1"/>
    <col min="13" max="13" width="9.140625" style="61" customWidth="1"/>
    <col min="14" max="14" width="11.28125" style="61" bestFit="1" customWidth="1"/>
    <col min="15" max="16384" width="9.140625" style="61" customWidth="1"/>
  </cols>
  <sheetData>
    <row r="1" spans="1:12" s="98" customFormat="1" ht="32.25" customHeight="1">
      <c r="A1" s="95" t="s">
        <v>46</v>
      </c>
      <c r="B1" s="96"/>
      <c r="C1" s="96"/>
      <c r="D1" s="96"/>
      <c r="E1" s="97"/>
      <c r="F1" s="97"/>
      <c r="G1" s="97"/>
      <c r="H1" s="97"/>
      <c r="I1" s="99" t="s">
        <v>83</v>
      </c>
      <c r="K1" s="99"/>
      <c r="L1" s="99"/>
    </row>
    <row r="2" spans="1:13" ht="25.5">
      <c r="A2" s="76" t="s">
        <v>37</v>
      </c>
      <c r="B2" s="76" t="s">
        <v>45</v>
      </c>
      <c r="C2" s="76" t="s">
        <v>93</v>
      </c>
      <c r="D2" s="76" t="s">
        <v>87</v>
      </c>
      <c r="E2" s="76" t="s">
        <v>88</v>
      </c>
      <c r="F2" s="76" t="s">
        <v>94</v>
      </c>
      <c r="G2" s="76" t="s">
        <v>89</v>
      </c>
      <c r="H2" s="76" t="s">
        <v>90</v>
      </c>
      <c r="I2" s="76" t="s">
        <v>91</v>
      </c>
      <c r="J2" s="30" t="s">
        <v>95</v>
      </c>
      <c r="L2" s="171"/>
      <c r="M2" s="171"/>
    </row>
    <row r="3" spans="1:10" s="86" customFormat="1" ht="211.5" customHeight="1">
      <c r="A3" s="81">
        <v>1</v>
      </c>
      <c r="B3" s="82" t="s">
        <v>155</v>
      </c>
      <c r="C3" s="83" t="s">
        <v>44</v>
      </c>
      <c r="D3" s="113">
        <v>5</v>
      </c>
      <c r="E3" s="93"/>
      <c r="F3" s="84">
        <v>0.23</v>
      </c>
      <c r="G3" s="85">
        <f>E3*1.23</f>
        <v>0</v>
      </c>
      <c r="H3" s="85">
        <f>D3*E3</f>
        <v>0</v>
      </c>
      <c r="I3" s="85">
        <f>H3*1.23</f>
        <v>0</v>
      </c>
      <c r="J3" s="94">
        <v>0</v>
      </c>
    </row>
    <row r="4" spans="1:13" s="86" customFormat="1" ht="92.25" customHeight="1">
      <c r="A4" s="81">
        <v>2</v>
      </c>
      <c r="B4" s="82" t="s">
        <v>157</v>
      </c>
      <c r="C4" s="83" t="s">
        <v>43</v>
      </c>
      <c r="D4" s="113">
        <v>3</v>
      </c>
      <c r="E4" s="93"/>
      <c r="F4" s="84">
        <v>0.23</v>
      </c>
      <c r="G4" s="85">
        <f>E4*1.23</f>
        <v>0</v>
      </c>
      <c r="H4" s="85">
        <f>D4*E4</f>
        <v>0</v>
      </c>
      <c r="I4" s="85">
        <f>H4*1.23</f>
        <v>0</v>
      </c>
      <c r="J4" s="94">
        <v>0</v>
      </c>
      <c r="L4" s="172"/>
      <c r="M4" s="173"/>
    </row>
    <row r="5" spans="1:13" s="86" customFormat="1" ht="79.5" customHeight="1">
      <c r="A5" s="81">
        <v>3</v>
      </c>
      <c r="B5" s="206" t="s">
        <v>109</v>
      </c>
      <c r="C5" s="83" t="s">
        <v>43</v>
      </c>
      <c r="D5" s="113">
        <v>2</v>
      </c>
      <c r="E5" s="93"/>
      <c r="F5" s="84">
        <v>0.23</v>
      </c>
      <c r="G5" s="85">
        <f>E5*1.23</f>
        <v>0</v>
      </c>
      <c r="H5" s="85">
        <f>D5*E5</f>
        <v>0</v>
      </c>
      <c r="I5" s="85">
        <f>H5*1.23</f>
        <v>0</v>
      </c>
      <c r="J5" s="94">
        <v>0</v>
      </c>
      <c r="L5" s="174"/>
      <c r="M5" s="174"/>
    </row>
    <row r="6" spans="1:13" s="86" customFormat="1" ht="51" customHeight="1">
      <c r="A6" s="81">
        <v>4</v>
      </c>
      <c r="B6" s="92" t="s">
        <v>101</v>
      </c>
      <c r="C6" s="87" t="s">
        <v>43</v>
      </c>
      <c r="D6" s="114">
        <v>5</v>
      </c>
      <c r="E6" s="85"/>
      <c r="F6" s="84">
        <v>0.23</v>
      </c>
      <c r="G6" s="85">
        <f>E6*1.23</f>
        <v>0</v>
      </c>
      <c r="H6" s="85">
        <f>D6*E6</f>
        <v>0</v>
      </c>
      <c r="I6" s="85">
        <f>H6*1.23</f>
        <v>0</v>
      </c>
      <c r="J6" s="88">
        <v>0</v>
      </c>
      <c r="L6" s="174"/>
      <c r="M6" s="173"/>
    </row>
    <row r="7" spans="1:10" s="104" customFormat="1" ht="26.25" customHeight="1">
      <c r="A7" s="100"/>
      <c r="B7" s="101"/>
      <c r="C7" s="102"/>
      <c r="D7" s="102"/>
      <c r="E7" s="103"/>
      <c r="G7" s="105" t="s">
        <v>68</v>
      </c>
      <c r="H7" s="106">
        <f>SUM(H3:H6)</f>
        <v>0</v>
      </c>
      <c r="I7" s="107">
        <f>SUM(I3:I6)</f>
        <v>0</v>
      </c>
      <c r="J7" s="224">
        <f>SUM(J3:J6)</f>
        <v>0</v>
      </c>
    </row>
    <row r="8" spans="1:10" s="86" customFormat="1" ht="18" customHeight="1">
      <c r="A8" s="89"/>
      <c r="B8" s="357"/>
      <c r="C8" s="357"/>
      <c r="D8" s="357"/>
      <c r="E8" s="357"/>
      <c r="F8" s="357"/>
      <c r="G8" s="357"/>
      <c r="H8" s="357"/>
      <c r="I8" s="357"/>
      <c r="J8" s="90"/>
    </row>
    <row r="10" spans="1:8" ht="19.5" customHeight="1">
      <c r="A10" s="218">
        <v>1</v>
      </c>
      <c r="B10" s="361" t="s">
        <v>198</v>
      </c>
      <c r="C10" s="361"/>
      <c r="D10" s="361"/>
      <c r="E10" s="361"/>
      <c r="F10" s="361"/>
      <c r="G10" s="361"/>
      <c r="H10" s="361"/>
    </row>
    <row r="11" spans="1:14" ht="27.75" customHeight="1">
      <c r="A11" s="218">
        <v>2</v>
      </c>
      <c r="B11" s="360" t="s">
        <v>199</v>
      </c>
      <c r="C11" s="360"/>
      <c r="D11" s="360"/>
      <c r="E11" s="360"/>
      <c r="F11" s="360"/>
      <c r="G11" s="360"/>
      <c r="H11" s="360"/>
      <c r="N11" s="66"/>
    </row>
    <row r="12" spans="1:8" ht="18" customHeight="1">
      <c r="A12" s="218">
        <v>3</v>
      </c>
      <c r="B12" s="360" t="s">
        <v>200</v>
      </c>
      <c r="C12" s="360"/>
      <c r="D12" s="360"/>
      <c r="E12" s="360"/>
      <c r="F12" s="360"/>
      <c r="G12" s="360"/>
      <c r="H12" s="360"/>
    </row>
    <row r="13" spans="1:8" ht="27" customHeight="1">
      <c r="A13" s="218">
        <v>4</v>
      </c>
      <c r="B13" s="361" t="s">
        <v>201</v>
      </c>
      <c r="C13" s="361"/>
      <c r="D13" s="361"/>
      <c r="E13" s="361"/>
      <c r="F13" s="361"/>
      <c r="G13" s="361"/>
      <c r="H13" s="361"/>
    </row>
    <row r="14" spans="1:14" ht="44.25" customHeight="1">
      <c r="A14" s="218">
        <v>5</v>
      </c>
      <c r="B14" s="361" t="s">
        <v>374</v>
      </c>
      <c r="C14" s="361"/>
      <c r="D14" s="361"/>
      <c r="E14" s="361"/>
      <c r="F14" s="361"/>
      <c r="G14" s="361"/>
      <c r="H14" s="361"/>
      <c r="N14" s="66"/>
    </row>
    <row r="15" spans="1:8" ht="26.25" customHeight="1">
      <c r="A15" s="218">
        <v>6</v>
      </c>
      <c r="B15" s="360" t="s">
        <v>143</v>
      </c>
      <c r="C15" s="360"/>
      <c r="D15" s="360"/>
      <c r="E15" s="360"/>
      <c r="F15" s="360"/>
      <c r="G15" s="360"/>
      <c r="H15" s="360"/>
    </row>
    <row r="16" spans="1:8" ht="42" customHeight="1">
      <c r="A16" s="218">
        <v>7</v>
      </c>
      <c r="B16" s="360" t="s">
        <v>207</v>
      </c>
      <c r="C16" s="360"/>
      <c r="D16" s="360"/>
      <c r="E16" s="360"/>
      <c r="F16" s="360"/>
      <c r="G16" s="360"/>
      <c r="H16" s="360"/>
    </row>
    <row r="17" spans="1:8" ht="57" customHeight="1">
      <c r="A17" s="218">
        <v>8</v>
      </c>
      <c r="B17" s="360" t="s">
        <v>210</v>
      </c>
      <c r="C17" s="360"/>
      <c r="D17" s="360"/>
      <c r="E17" s="360"/>
      <c r="F17" s="360"/>
      <c r="G17" s="360"/>
      <c r="H17" s="360"/>
    </row>
    <row r="18" spans="1:8" ht="28.5" customHeight="1">
      <c r="A18" s="218">
        <v>9</v>
      </c>
      <c r="B18" s="360" t="s">
        <v>208</v>
      </c>
      <c r="C18" s="360"/>
      <c r="D18" s="360"/>
      <c r="E18" s="360"/>
      <c r="F18" s="360"/>
      <c r="G18" s="360"/>
      <c r="H18" s="360"/>
    </row>
    <row r="19" spans="1:8" ht="33" customHeight="1">
      <c r="A19" s="218">
        <v>10</v>
      </c>
      <c r="B19" s="360" t="s">
        <v>211</v>
      </c>
      <c r="C19" s="360"/>
      <c r="D19" s="360"/>
      <c r="E19" s="360"/>
      <c r="F19" s="360"/>
      <c r="G19" s="360"/>
      <c r="H19" s="360"/>
    </row>
    <row r="22" ht="10.5">
      <c r="N22" s="66"/>
    </row>
    <row r="27" spans="1:8" ht="10.5">
      <c r="A27" s="259"/>
      <c r="B27" s="260"/>
      <c r="C27" s="259"/>
      <c r="D27" s="259"/>
      <c r="E27" s="259"/>
      <c r="F27" s="259"/>
      <c r="G27" s="259"/>
      <c r="H27" s="259"/>
    </row>
    <row r="28" spans="1:8" ht="10.5">
      <c r="A28" s="259"/>
      <c r="B28" s="260"/>
      <c r="C28" s="259"/>
      <c r="D28" s="259"/>
      <c r="E28" s="259"/>
      <c r="F28" s="259"/>
      <c r="G28" s="259"/>
      <c r="H28" s="259"/>
    </row>
    <row r="29" spans="1:8" ht="10.5">
      <c r="A29" s="259"/>
      <c r="B29" s="260"/>
      <c r="C29" s="259"/>
      <c r="D29" s="259"/>
      <c r="E29" s="259"/>
      <c r="F29" s="259"/>
      <c r="G29" s="259"/>
      <c r="H29" s="259"/>
    </row>
    <row r="30" spans="1:12" ht="12.75">
      <c r="A30" s="259"/>
      <c r="B30" s="261"/>
      <c r="C30" s="262"/>
      <c r="D30" s="262"/>
      <c r="E30" s="262"/>
      <c r="F30" s="262"/>
      <c r="G30" s="262"/>
      <c r="H30" s="262"/>
      <c r="I30" s="91"/>
      <c r="J30" s="91"/>
      <c r="K30" s="91"/>
      <c r="L30" s="91"/>
    </row>
    <row r="31" spans="1:12" ht="12">
      <c r="A31" s="259"/>
      <c r="B31" s="263"/>
      <c r="C31" s="264"/>
      <c r="D31" s="264"/>
      <c r="E31" s="264"/>
      <c r="F31" s="264"/>
      <c r="G31" s="264"/>
      <c r="H31" s="264"/>
      <c r="I31" s="86"/>
      <c r="J31" s="86"/>
      <c r="K31" s="86"/>
      <c r="L31" s="86"/>
    </row>
    <row r="32" spans="1:12" ht="12">
      <c r="A32" s="259"/>
      <c r="B32" s="265"/>
      <c r="C32" s="264"/>
      <c r="D32" s="264"/>
      <c r="E32" s="264"/>
      <c r="F32" s="259"/>
      <c r="G32" s="259"/>
      <c r="H32" s="259"/>
      <c r="K32" s="86"/>
      <c r="L32" s="86"/>
    </row>
    <row r="33" spans="1:12" ht="12">
      <c r="A33" s="259"/>
      <c r="B33" s="263"/>
      <c r="C33" s="264"/>
      <c r="D33" s="264"/>
      <c r="E33" s="264"/>
      <c r="F33" s="259"/>
      <c r="G33" s="259"/>
      <c r="H33" s="259"/>
      <c r="K33" s="86"/>
      <c r="L33" s="86"/>
    </row>
    <row r="34" spans="1:12" ht="12">
      <c r="A34" s="259"/>
      <c r="B34" s="263"/>
      <c r="C34" s="264"/>
      <c r="D34" s="264"/>
      <c r="E34" s="264"/>
      <c r="F34" s="259"/>
      <c r="G34" s="259"/>
      <c r="H34" s="259"/>
      <c r="K34" s="86"/>
      <c r="L34" s="86"/>
    </row>
    <row r="35" spans="1:12" ht="12">
      <c r="A35" s="259"/>
      <c r="B35" s="263"/>
      <c r="C35" s="264"/>
      <c r="D35" s="264"/>
      <c r="E35" s="264"/>
      <c r="F35" s="259"/>
      <c r="G35" s="259"/>
      <c r="H35" s="259"/>
      <c r="K35" s="86"/>
      <c r="L35" s="86"/>
    </row>
    <row r="36" spans="1:9" ht="12">
      <c r="A36" s="259"/>
      <c r="B36" s="260"/>
      <c r="C36" s="239"/>
      <c r="D36" s="240"/>
      <c r="E36" s="240"/>
      <c r="F36" s="240"/>
      <c r="G36" s="240"/>
      <c r="H36" s="259"/>
      <c r="I36" s="66"/>
    </row>
    <row r="37" spans="1:8" ht="12">
      <c r="A37" s="259"/>
      <c r="B37" s="260"/>
      <c r="C37" s="240"/>
      <c r="D37" s="240"/>
      <c r="E37" s="240"/>
      <c r="F37" s="240"/>
      <c r="G37" s="240"/>
      <c r="H37" s="259"/>
    </row>
    <row r="38" spans="1:8" ht="12">
      <c r="A38" s="259"/>
      <c r="B38" s="260"/>
      <c r="C38" s="358"/>
      <c r="D38" s="358"/>
      <c r="E38" s="240"/>
      <c r="F38" s="240"/>
      <c r="G38" s="240"/>
      <c r="H38" s="259"/>
    </row>
    <row r="39" spans="1:8" ht="12">
      <c r="A39" s="259"/>
      <c r="B39" s="260"/>
      <c r="C39" s="359"/>
      <c r="D39" s="359"/>
      <c r="E39" s="241"/>
      <c r="F39" s="241"/>
      <c r="G39" s="241"/>
      <c r="H39" s="259"/>
    </row>
    <row r="40" spans="1:8" ht="10.5">
      <c r="A40" s="259"/>
      <c r="B40" s="260"/>
      <c r="C40" s="259"/>
      <c r="D40" s="259"/>
      <c r="E40" s="259"/>
      <c r="F40" s="259"/>
      <c r="G40" s="259"/>
      <c r="H40" s="259"/>
    </row>
  </sheetData>
  <sheetProtection selectLockedCells="1" selectUnlockedCells="1"/>
  <mergeCells count="13">
    <mergeCell ref="B18:H18"/>
    <mergeCell ref="B19:H19"/>
    <mergeCell ref="B10:H10"/>
    <mergeCell ref="B8:I8"/>
    <mergeCell ref="C38:D38"/>
    <mergeCell ref="C39:D39"/>
    <mergeCell ref="B11:H11"/>
    <mergeCell ref="B12:H12"/>
    <mergeCell ref="B13:H13"/>
    <mergeCell ref="B14:H14"/>
    <mergeCell ref="B15:H15"/>
    <mergeCell ref="B16:H16"/>
    <mergeCell ref="B17:H17"/>
  </mergeCells>
  <printOptions/>
  <pageMargins left="0.2755905511811024" right="0.11811023622047245" top="0.28" bottom="0.19" header="0.25" footer="0.16"/>
  <pageSetup fitToHeight="1" fitToWidth="1" horizontalDpi="600" verticalDpi="600" orientation="landscape" paperSize="9" scale="66"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L14"/>
  <sheetViews>
    <sheetView view="pageBreakPreview" zoomScale="60" zoomScaleNormal="90" zoomScalePageLayoutView="0" workbookViewId="0" topLeftCell="A1">
      <selection activeCell="H25" sqref="H25"/>
    </sheetView>
  </sheetViews>
  <sheetFormatPr defaultColWidth="11.57421875" defaultRowHeight="12.75"/>
  <cols>
    <col min="1" max="1" width="5.28125" style="122" customWidth="1"/>
    <col min="2" max="2" width="89.28125" style="122" customWidth="1"/>
    <col min="3" max="4" width="7.7109375" style="122" customWidth="1"/>
    <col min="5" max="5" width="9.00390625" style="110" customWidth="1"/>
    <col min="6" max="6" width="8.7109375" style="110" customWidth="1"/>
    <col min="7" max="7" width="9.140625" style="110" customWidth="1"/>
    <col min="8" max="9" width="15.28125" style="110" customWidth="1"/>
    <col min="10" max="10" width="12.7109375" style="110" hidden="1" customWidth="1"/>
    <col min="11" max="16384" width="11.57421875" style="122" customWidth="1"/>
  </cols>
  <sheetData>
    <row r="1" spans="1:9" s="74" customFormat="1" ht="24" customHeight="1">
      <c r="A1" s="117" t="s">
        <v>62</v>
      </c>
      <c r="F1" s="67"/>
      <c r="G1" s="67"/>
      <c r="H1" s="67"/>
      <c r="I1" s="75" t="s">
        <v>137</v>
      </c>
    </row>
    <row r="2" spans="1:12" s="116" customFormat="1" ht="41.25" customHeight="1">
      <c r="A2" s="76" t="s">
        <v>37</v>
      </c>
      <c r="B2" s="76" t="s">
        <v>45</v>
      </c>
      <c r="C2" s="76" t="s">
        <v>93</v>
      </c>
      <c r="D2" s="76" t="s">
        <v>87</v>
      </c>
      <c r="E2" s="76" t="s">
        <v>88</v>
      </c>
      <c r="F2" s="76" t="s">
        <v>94</v>
      </c>
      <c r="G2" s="76" t="s">
        <v>89</v>
      </c>
      <c r="H2" s="76" t="s">
        <v>90</v>
      </c>
      <c r="I2" s="76" t="s">
        <v>91</v>
      </c>
      <c r="J2" s="118" t="s">
        <v>95</v>
      </c>
      <c r="K2" s="171"/>
      <c r="L2" s="171"/>
    </row>
    <row r="3" spans="1:10" ht="21" customHeight="1">
      <c r="A3" s="365">
        <v>1</v>
      </c>
      <c r="B3" s="120" t="s">
        <v>138</v>
      </c>
      <c r="C3" s="370" t="s">
        <v>44</v>
      </c>
      <c r="D3" s="366">
        <v>25</v>
      </c>
      <c r="E3" s="363"/>
      <c r="F3" s="368">
        <v>0.23</v>
      </c>
      <c r="G3" s="363">
        <f>E3*1.23</f>
        <v>0</v>
      </c>
      <c r="H3" s="363">
        <f>D3*E3</f>
        <v>0</v>
      </c>
      <c r="I3" s="363">
        <f>H3*1.23</f>
        <v>0</v>
      </c>
      <c r="J3" s="362">
        <v>0</v>
      </c>
    </row>
    <row r="4" spans="1:10" ht="36.75" customHeight="1">
      <c r="A4" s="365"/>
      <c r="B4" s="79" t="s">
        <v>139</v>
      </c>
      <c r="C4" s="369"/>
      <c r="D4" s="367"/>
      <c r="E4" s="364"/>
      <c r="F4" s="369"/>
      <c r="G4" s="364"/>
      <c r="H4" s="364"/>
      <c r="I4" s="364"/>
      <c r="J4" s="362"/>
    </row>
    <row r="5" spans="1:10" s="68" customFormat="1" ht="24" customHeight="1">
      <c r="A5" s="70"/>
      <c r="B5" s="71" t="s">
        <v>105</v>
      </c>
      <c r="C5" s="71"/>
      <c r="D5" s="71"/>
      <c r="E5" s="70"/>
      <c r="F5" s="70"/>
      <c r="G5" s="72" t="s">
        <v>68</v>
      </c>
      <c r="H5" s="77">
        <f>H3</f>
        <v>0</v>
      </c>
      <c r="I5" s="77">
        <f>I3</f>
        <v>0</v>
      </c>
      <c r="J5" s="78">
        <f>J3</f>
        <v>0</v>
      </c>
    </row>
    <row r="6" spans="1:9" ht="12">
      <c r="A6" s="123"/>
      <c r="B6" s="124"/>
      <c r="C6" s="124"/>
      <c r="D6" s="124"/>
      <c r="E6" s="123"/>
      <c r="F6" s="123"/>
      <c r="G6" s="123"/>
      <c r="H6" s="123"/>
      <c r="I6" s="123"/>
    </row>
    <row r="7" ht="12">
      <c r="B7" s="225"/>
    </row>
    <row r="8" ht="12">
      <c r="B8" s="119"/>
    </row>
    <row r="9" ht="12">
      <c r="B9" s="36"/>
    </row>
    <row r="10" ht="12">
      <c r="B10" s="36"/>
    </row>
    <row r="11" ht="12">
      <c r="B11" s="36"/>
    </row>
    <row r="13" ht="12">
      <c r="B13" s="125"/>
    </row>
    <row r="14" ht="12">
      <c r="B14" s="126"/>
    </row>
  </sheetData>
  <sheetProtection/>
  <mergeCells count="9">
    <mergeCell ref="J3:J4"/>
    <mergeCell ref="A3:A4"/>
    <mergeCell ref="D3:D4"/>
    <mergeCell ref="E3:E4"/>
    <mergeCell ref="F3:F4"/>
    <mergeCell ref="C3:C4"/>
    <mergeCell ref="I3:I4"/>
    <mergeCell ref="G3:G4"/>
    <mergeCell ref="H3:H4"/>
  </mergeCells>
  <printOptions/>
  <pageMargins left="0.34" right="0.25" top="0.67" bottom="0.33" header="0.31496062992125984" footer="0.31496062992125984"/>
  <pageSetup fitToHeight="1" fitToWidth="1" horizontalDpi="600" verticalDpi="600" orientation="landscape" paperSize="9" scale="86"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M14"/>
  <sheetViews>
    <sheetView view="pageBreakPreview" zoomScale="60" zoomScaleNormal="70" zoomScalePageLayoutView="0" workbookViewId="0" topLeftCell="A1">
      <selection activeCell="H25" sqref="H25"/>
    </sheetView>
  </sheetViews>
  <sheetFormatPr defaultColWidth="11.57421875" defaultRowHeight="12.75"/>
  <cols>
    <col min="1" max="1" width="5.28125" style="122" customWidth="1"/>
    <col min="2" max="2" width="89.28125" style="122" customWidth="1"/>
    <col min="3" max="4" width="7.7109375" style="122" customWidth="1"/>
    <col min="5" max="5" width="9.00390625" style="110" customWidth="1"/>
    <col min="6" max="6" width="8.7109375" style="110" customWidth="1"/>
    <col min="7" max="7" width="9.140625" style="110" customWidth="1"/>
    <col min="8" max="9" width="15.28125" style="110" customWidth="1"/>
    <col min="10" max="10" width="12.7109375" style="110" hidden="1" customWidth="1"/>
    <col min="11" max="11" width="11.57421875" style="122" customWidth="1"/>
    <col min="12" max="13" width="0" style="122" hidden="1" customWidth="1"/>
    <col min="14" max="16384" width="11.57421875" style="122" customWidth="1"/>
  </cols>
  <sheetData>
    <row r="1" spans="1:9" s="274" customFormat="1" ht="24" customHeight="1">
      <c r="A1" s="273" t="s">
        <v>63</v>
      </c>
      <c r="F1" s="275"/>
      <c r="G1" s="275"/>
      <c r="H1" s="275"/>
      <c r="I1" s="276" t="s">
        <v>33</v>
      </c>
    </row>
    <row r="2" spans="1:13" s="279" customFormat="1" ht="41.25" customHeight="1">
      <c r="A2" s="277" t="s">
        <v>37</v>
      </c>
      <c r="B2" s="277" t="s">
        <v>45</v>
      </c>
      <c r="C2" s="277" t="s">
        <v>93</v>
      </c>
      <c r="D2" s="277" t="s">
        <v>87</v>
      </c>
      <c r="E2" s="277" t="s">
        <v>88</v>
      </c>
      <c r="F2" s="277" t="s">
        <v>94</v>
      </c>
      <c r="G2" s="277" t="s">
        <v>89</v>
      </c>
      <c r="H2" s="277" t="s">
        <v>90</v>
      </c>
      <c r="I2" s="277" t="s">
        <v>91</v>
      </c>
      <c r="J2" s="278" t="s">
        <v>95</v>
      </c>
      <c r="L2" s="280" t="s">
        <v>246</v>
      </c>
      <c r="M2" s="280" t="s">
        <v>247</v>
      </c>
    </row>
    <row r="3" spans="1:10" s="282" customFormat="1" ht="21" customHeight="1">
      <c r="A3" s="397">
        <v>1</v>
      </c>
      <c r="B3" s="281" t="s">
        <v>147</v>
      </c>
      <c r="C3" s="398" t="s">
        <v>142</v>
      </c>
      <c r="D3" s="400">
        <v>250</v>
      </c>
      <c r="E3" s="402"/>
      <c r="F3" s="405">
        <v>0.23</v>
      </c>
      <c r="G3" s="402">
        <f>E3*1.23</f>
        <v>0</v>
      </c>
      <c r="H3" s="402">
        <f>D3*E3</f>
        <v>0</v>
      </c>
      <c r="I3" s="402">
        <f>H3*1.23</f>
        <v>0</v>
      </c>
      <c r="J3" s="404">
        <v>0</v>
      </c>
    </row>
    <row r="4" spans="1:13" s="282" customFormat="1" ht="150.75" customHeight="1">
      <c r="A4" s="397"/>
      <c r="B4" s="283" t="s">
        <v>146</v>
      </c>
      <c r="C4" s="399"/>
      <c r="D4" s="401"/>
      <c r="E4" s="403"/>
      <c r="F4" s="399"/>
      <c r="G4" s="403"/>
      <c r="H4" s="403"/>
      <c r="I4" s="403"/>
      <c r="J4" s="404"/>
      <c r="L4" s="275">
        <v>0.89</v>
      </c>
      <c r="M4" s="284">
        <v>0.23</v>
      </c>
    </row>
    <row r="5" spans="1:10" s="282" customFormat="1" ht="24" customHeight="1">
      <c r="A5" s="285"/>
      <c r="B5" s="286" t="s">
        <v>105</v>
      </c>
      <c r="C5" s="286"/>
      <c r="D5" s="286"/>
      <c r="E5" s="285"/>
      <c r="F5" s="285"/>
      <c r="G5" s="287" t="s">
        <v>68</v>
      </c>
      <c r="H5" s="288">
        <f>H3</f>
        <v>0</v>
      </c>
      <c r="I5" s="288">
        <f>I3</f>
        <v>0</v>
      </c>
      <c r="J5" s="289">
        <f>J3</f>
        <v>0</v>
      </c>
    </row>
    <row r="6" spans="1:10" s="282" customFormat="1" ht="15">
      <c r="A6" s="285"/>
      <c r="B6" s="286"/>
      <c r="C6" s="286"/>
      <c r="D6" s="286"/>
      <c r="E6" s="285"/>
      <c r="F6" s="285"/>
      <c r="G6" s="285"/>
      <c r="H6" s="285"/>
      <c r="I6" s="285"/>
      <c r="J6" s="275"/>
    </row>
    <row r="7" spans="2:10" s="282" customFormat="1" ht="25.5" customHeight="1">
      <c r="B7" s="394" t="s">
        <v>331</v>
      </c>
      <c r="C7" s="395"/>
      <c r="D7" s="395"/>
      <c r="E7" s="395"/>
      <c r="F7" s="395"/>
      <c r="G7" s="395"/>
      <c r="H7" s="396"/>
      <c r="I7" s="275"/>
      <c r="J7" s="275"/>
    </row>
    <row r="8" spans="2:10" s="282" customFormat="1" ht="15">
      <c r="B8" s="290"/>
      <c r="E8" s="275"/>
      <c r="F8" s="275"/>
      <c r="G8" s="275"/>
      <c r="H8" s="275"/>
      <c r="I8" s="275"/>
      <c r="J8" s="275"/>
    </row>
    <row r="9" spans="5:10" s="282" customFormat="1" ht="15">
      <c r="E9" s="275"/>
      <c r="F9" s="275"/>
      <c r="G9" s="275"/>
      <c r="H9" s="275"/>
      <c r="I9" s="275"/>
      <c r="J9" s="275"/>
    </row>
    <row r="10" spans="5:10" s="282" customFormat="1" ht="15">
      <c r="E10" s="275"/>
      <c r="F10" s="275"/>
      <c r="G10" s="275"/>
      <c r="H10" s="275"/>
      <c r="I10" s="275"/>
      <c r="J10" s="275"/>
    </row>
    <row r="11" spans="5:10" s="282" customFormat="1" ht="15">
      <c r="E11" s="275"/>
      <c r="F11" s="275"/>
      <c r="G11" s="275"/>
      <c r="H11" s="275"/>
      <c r="I11" s="275"/>
      <c r="J11" s="275"/>
    </row>
    <row r="13" ht="12">
      <c r="B13" s="125"/>
    </row>
    <row r="14" ht="12">
      <c r="B14" s="126"/>
    </row>
  </sheetData>
  <sheetProtection/>
  <mergeCells count="10">
    <mergeCell ref="B7:H7"/>
    <mergeCell ref="A3:A4"/>
    <mergeCell ref="C3:C4"/>
    <mergeCell ref="D3:D4"/>
    <mergeCell ref="E3:E4"/>
    <mergeCell ref="J3:J4"/>
    <mergeCell ref="F3:F4"/>
    <mergeCell ref="G3:G4"/>
    <mergeCell ref="H3:H4"/>
    <mergeCell ref="I3:I4"/>
  </mergeCells>
  <printOptions/>
  <pageMargins left="0.41" right="0.25" top="0.67" bottom="0.33" header="0.31496062992125984" footer="0.31496062992125984"/>
  <pageSetup fitToHeight="1" fitToWidth="1" horizontalDpi="600" verticalDpi="600" orientation="landscape" paperSize="9" scale="85"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M25"/>
  <sheetViews>
    <sheetView view="pageBreakPreview" zoomScale="60" zoomScaleNormal="90" zoomScalePageLayoutView="0" workbookViewId="0" topLeftCell="A1">
      <selection activeCell="H25" sqref="H25"/>
    </sheetView>
  </sheetViews>
  <sheetFormatPr defaultColWidth="11.57421875" defaultRowHeight="12.75"/>
  <cols>
    <col min="1" max="1" width="5.28125" style="122" customWidth="1"/>
    <col min="2" max="2" width="89.28125" style="122" customWidth="1"/>
    <col min="3" max="4" width="7.7109375" style="122" customWidth="1"/>
    <col min="5" max="5" width="9.00390625" style="110" customWidth="1"/>
    <col min="6" max="6" width="8.7109375" style="110" customWidth="1"/>
    <col min="7" max="7" width="9.140625" style="110" customWidth="1"/>
    <col min="8" max="9" width="15.28125" style="110" customWidth="1"/>
    <col min="10" max="10" width="12.7109375" style="110" hidden="1" customWidth="1"/>
    <col min="11" max="16384" width="11.57421875" style="122" customWidth="1"/>
  </cols>
  <sheetData>
    <row r="1" spans="1:9" s="74" customFormat="1" ht="24" customHeight="1">
      <c r="A1" s="117" t="s">
        <v>64</v>
      </c>
      <c r="F1" s="67"/>
      <c r="G1" s="67"/>
      <c r="H1" s="67"/>
      <c r="I1" s="75" t="s">
        <v>149</v>
      </c>
    </row>
    <row r="2" spans="1:13" s="116" customFormat="1" ht="41.25" customHeight="1">
      <c r="A2" s="76" t="s">
        <v>37</v>
      </c>
      <c r="B2" s="76" t="s">
        <v>45</v>
      </c>
      <c r="C2" s="76" t="s">
        <v>93</v>
      </c>
      <c r="D2" s="76" t="s">
        <v>87</v>
      </c>
      <c r="E2" s="76" t="s">
        <v>88</v>
      </c>
      <c r="F2" s="76" t="s">
        <v>94</v>
      </c>
      <c r="G2" s="76" t="s">
        <v>89</v>
      </c>
      <c r="H2" s="76" t="s">
        <v>90</v>
      </c>
      <c r="I2" s="76" t="s">
        <v>91</v>
      </c>
      <c r="J2" s="118" t="s">
        <v>95</v>
      </c>
      <c r="L2" s="171"/>
      <c r="M2" s="171"/>
    </row>
    <row r="3" spans="1:10" ht="21" customHeight="1">
      <c r="A3" s="365">
        <v>1</v>
      </c>
      <c r="B3" s="120" t="s">
        <v>148</v>
      </c>
      <c r="C3" s="370" t="s">
        <v>142</v>
      </c>
      <c r="D3" s="381">
        <v>77</v>
      </c>
      <c r="E3" s="363"/>
      <c r="F3" s="368">
        <v>0.23</v>
      </c>
      <c r="G3" s="363">
        <f>E3*1.23</f>
        <v>0</v>
      </c>
      <c r="H3" s="363">
        <f>D3*E3</f>
        <v>0</v>
      </c>
      <c r="I3" s="363">
        <f>H3*1.23</f>
        <v>0</v>
      </c>
      <c r="J3" s="362">
        <v>0</v>
      </c>
    </row>
    <row r="4" spans="1:13" ht="60" customHeight="1">
      <c r="A4" s="365"/>
      <c r="B4" s="79" t="s">
        <v>173</v>
      </c>
      <c r="C4" s="369"/>
      <c r="D4" s="382"/>
      <c r="E4" s="364"/>
      <c r="F4" s="369"/>
      <c r="G4" s="364"/>
      <c r="H4" s="364"/>
      <c r="I4" s="364"/>
      <c r="J4" s="362"/>
      <c r="L4" s="110"/>
      <c r="M4" s="175"/>
    </row>
    <row r="5" spans="1:10" s="68" customFormat="1" ht="24" customHeight="1">
      <c r="A5" s="70"/>
      <c r="B5" s="71" t="s">
        <v>105</v>
      </c>
      <c r="C5" s="71"/>
      <c r="D5" s="71"/>
      <c r="E5" s="70"/>
      <c r="F5" s="70"/>
      <c r="G5" s="72" t="s">
        <v>68</v>
      </c>
      <c r="H5" s="77">
        <f>H3</f>
        <v>0</v>
      </c>
      <c r="I5" s="77">
        <f>I3</f>
        <v>0</v>
      </c>
      <c r="J5" s="78">
        <f>J3</f>
        <v>0</v>
      </c>
    </row>
    <row r="6" spans="1:9" ht="12">
      <c r="A6" s="291"/>
      <c r="B6" s="292"/>
      <c r="C6" s="124"/>
      <c r="D6" s="124"/>
      <c r="E6" s="123"/>
      <c r="F6" s="123"/>
      <c r="G6" s="123"/>
      <c r="H6" s="123"/>
      <c r="I6" s="123"/>
    </row>
    <row r="7" spans="1:8" ht="15">
      <c r="A7" s="253"/>
      <c r="B7" s="394" t="s">
        <v>331</v>
      </c>
      <c r="C7" s="395"/>
      <c r="D7" s="395"/>
      <c r="E7" s="395"/>
      <c r="F7" s="395"/>
      <c r="G7" s="395"/>
      <c r="H7" s="396"/>
    </row>
    <row r="8" ht="12">
      <c r="B8" s="119"/>
    </row>
    <row r="9" ht="12">
      <c r="B9" s="36" t="s">
        <v>310</v>
      </c>
    </row>
    <row r="10" ht="12">
      <c r="B10" s="36"/>
    </row>
    <row r="11" ht="12">
      <c r="B11" s="36"/>
    </row>
    <row r="13" ht="12">
      <c r="B13" s="125"/>
    </row>
    <row r="14" ht="12">
      <c r="B14" s="126"/>
    </row>
    <row r="17" spans="4:9" ht="12">
      <c r="D17" s="272"/>
      <c r="E17" s="240"/>
      <c r="F17" s="240"/>
      <c r="G17" s="240"/>
      <c r="H17" s="240"/>
      <c r="I17" s="240"/>
    </row>
    <row r="18" spans="4:9" ht="12">
      <c r="D18" s="272"/>
      <c r="E18" s="240"/>
      <c r="F18" s="239"/>
      <c r="G18" s="240"/>
      <c r="H18" s="240"/>
      <c r="I18" s="240"/>
    </row>
    <row r="19" spans="4:9" ht="12">
      <c r="D19" s="272"/>
      <c r="E19" s="240"/>
      <c r="F19" s="240"/>
      <c r="G19" s="240"/>
      <c r="H19" s="240"/>
      <c r="I19" s="240"/>
    </row>
    <row r="20" spans="4:10" ht="12">
      <c r="D20" s="272"/>
      <c r="E20" s="240"/>
      <c r="F20" s="358"/>
      <c r="G20" s="358"/>
      <c r="H20" s="240"/>
      <c r="I20" s="240"/>
      <c r="J20" s="237" t="s">
        <v>96</v>
      </c>
    </row>
    <row r="21" spans="4:10" ht="12">
      <c r="D21" s="272"/>
      <c r="E21" s="240"/>
      <c r="F21" s="359"/>
      <c r="G21" s="359"/>
      <c r="H21" s="241"/>
      <c r="I21" s="241"/>
      <c r="J21" s="238" t="e">
        <f>AVERAGE(F21:I21)</f>
        <v>#DIV/0!</v>
      </c>
    </row>
    <row r="22" spans="4:9" ht="12">
      <c r="D22" s="272"/>
      <c r="E22" s="240"/>
      <c r="F22" s="240"/>
      <c r="G22" s="240"/>
      <c r="H22" s="240"/>
      <c r="I22" s="240"/>
    </row>
    <row r="23" spans="4:9" ht="12">
      <c r="D23" s="272"/>
      <c r="E23" s="240"/>
      <c r="F23" s="240"/>
      <c r="G23" s="240"/>
      <c r="H23" s="240"/>
      <c r="I23" s="240"/>
    </row>
    <row r="24" spans="4:9" ht="12">
      <c r="D24" s="272"/>
      <c r="E24" s="240"/>
      <c r="F24" s="240"/>
      <c r="G24" s="240"/>
      <c r="H24" s="240"/>
      <c r="I24" s="240"/>
    </row>
    <row r="25" spans="4:9" ht="12">
      <c r="D25" s="272"/>
      <c r="E25" s="240"/>
      <c r="F25" s="240"/>
      <c r="G25" s="240"/>
      <c r="H25" s="240"/>
      <c r="I25" s="240"/>
    </row>
  </sheetData>
  <sheetProtection/>
  <mergeCells count="12">
    <mergeCell ref="H3:H4"/>
    <mergeCell ref="I3:I4"/>
    <mergeCell ref="J3:J4"/>
    <mergeCell ref="F20:G20"/>
    <mergeCell ref="F21:G21"/>
    <mergeCell ref="B7:H7"/>
    <mergeCell ref="A3:A4"/>
    <mergeCell ref="C3:C4"/>
    <mergeCell ref="D3:D4"/>
    <mergeCell ref="E3:E4"/>
    <mergeCell ref="F3:F4"/>
    <mergeCell ref="G3:G4"/>
  </mergeCells>
  <printOptions/>
  <pageMargins left="0.56" right="0.25" top="0.67" bottom="0.33" header="0.31496062992125984" footer="0.31496062992125984"/>
  <pageSetup fitToHeight="1" fitToWidth="1" horizontalDpi="600" verticalDpi="600" orientation="landscape" paperSize="9" scale="84" r:id="rId1"/>
</worksheet>
</file>

<file path=xl/worksheets/sheet23.xml><?xml version="1.0" encoding="utf-8"?>
<worksheet xmlns="http://schemas.openxmlformats.org/spreadsheetml/2006/main" xmlns:r="http://schemas.openxmlformats.org/officeDocument/2006/relationships">
  <sheetPr>
    <tabColor rgb="FF00B050"/>
  </sheetPr>
  <dimension ref="A1:N12"/>
  <sheetViews>
    <sheetView view="pageBreakPreview" zoomScale="60" zoomScalePageLayoutView="0" workbookViewId="0" topLeftCell="A1">
      <selection activeCell="H25" sqref="H25"/>
    </sheetView>
  </sheetViews>
  <sheetFormatPr defaultColWidth="9.140625" defaultRowHeight="24.75" customHeight="1"/>
  <cols>
    <col min="1" max="1" width="5.7109375" style="15" customWidth="1"/>
    <col min="2" max="2" width="54.42187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2.7109375" style="15" customWidth="1"/>
    <col min="10" max="10" width="12.7109375" style="23" hidden="1" customWidth="1"/>
    <col min="11" max="16384" width="9.140625" style="15" customWidth="1"/>
  </cols>
  <sheetData>
    <row r="1" spans="1:10" s="20" customFormat="1" ht="24.75" customHeight="1">
      <c r="A1" s="12" t="s">
        <v>75</v>
      </c>
      <c r="B1" s="24"/>
      <c r="C1" s="17"/>
      <c r="D1" s="17"/>
      <c r="E1" s="21"/>
      <c r="F1" s="21"/>
      <c r="G1" s="21"/>
      <c r="H1" s="21"/>
      <c r="I1" s="35" t="s">
        <v>273</v>
      </c>
      <c r="J1" s="16"/>
    </row>
    <row r="2" spans="1:14" s="20" customFormat="1" ht="35.25" customHeight="1">
      <c r="A2" s="29" t="s">
        <v>37</v>
      </c>
      <c r="B2" s="29" t="s">
        <v>45</v>
      </c>
      <c r="C2" s="76" t="s">
        <v>93</v>
      </c>
      <c r="D2" s="76" t="s">
        <v>87</v>
      </c>
      <c r="E2" s="76" t="s">
        <v>88</v>
      </c>
      <c r="F2" s="76" t="s">
        <v>94</v>
      </c>
      <c r="G2" s="76" t="s">
        <v>89</v>
      </c>
      <c r="H2" s="76" t="s">
        <v>90</v>
      </c>
      <c r="I2" s="76" t="s">
        <v>91</v>
      </c>
      <c r="J2" s="118" t="s">
        <v>95</v>
      </c>
      <c r="M2" s="171"/>
      <c r="N2" s="171"/>
    </row>
    <row r="3" spans="1:14" ht="51.75" customHeight="1">
      <c r="A3" s="31">
        <v>1</v>
      </c>
      <c r="B3" s="151" t="s">
        <v>269</v>
      </c>
      <c r="C3" s="1" t="s">
        <v>44</v>
      </c>
      <c r="D3" s="33">
        <v>100</v>
      </c>
      <c r="E3" s="7"/>
      <c r="F3" s="7">
        <v>0.23</v>
      </c>
      <c r="G3" s="7">
        <f>E3*1.23</f>
        <v>0</v>
      </c>
      <c r="H3" s="7">
        <f>D3*E3</f>
        <v>0</v>
      </c>
      <c r="I3" s="7">
        <f>D3*G3</f>
        <v>0</v>
      </c>
      <c r="J3" s="14"/>
      <c r="N3" s="181"/>
    </row>
    <row r="4" spans="2:10" ht="24.75" customHeight="1">
      <c r="B4" s="13"/>
      <c r="E4" s="50"/>
      <c r="F4" s="20"/>
      <c r="G4" s="72" t="s">
        <v>68</v>
      </c>
      <c r="H4" s="73">
        <f>SUM(H3)</f>
        <v>0</v>
      </c>
      <c r="I4" s="73">
        <f>SUM(I3)</f>
        <v>0</v>
      </c>
      <c r="J4" s="73">
        <f>SUM(J3)</f>
        <v>0</v>
      </c>
    </row>
    <row r="6" spans="1:10" ht="24.75" customHeight="1">
      <c r="A6" s="218">
        <v>1</v>
      </c>
      <c r="B6" s="361" t="s">
        <v>161</v>
      </c>
      <c r="C6" s="361"/>
      <c r="D6" s="361"/>
      <c r="E6" s="361"/>
      <c r="F6" s="361"/>
      <c r="G6" s="361"/>
      <c r="H6" s="361"/>
      <c r="I6" s="361"/>
      <c r="J6" s="361"/>
    </row>
    <row r="7" spans="1:10" s="63" customFormat="1" ht="15" customHeight="1">
      <c r="A7" s="218">
        <v>2</v>
      </c>
      <c r="B7" s="360" t="s">
        <v>162</v>
      </c>
      <c r="C7" s="360"/>
      <c r="D7" s="360"/>
      <c r="E7" s="360"/>
      <c r="F7" s="360"/>
      <c r="G7" s="360"/>
      <c r="H7" s="360"/>
      <c r="I7" s="360"/>
      <c r="J7" s="360"/>
    </row>
    <row r="8" spans="1:10" ht="39" customHeight="1">
      <c r="A8" s="218">
        <v>3</v>
      </c>
      <c r="B8" s="360" t="s">
        <v>207</v>
      </c>
      <c r="C8" s="360"/>
      <c r="D8" s="360"/>
      <c r="E8" s="360"/>
      <c r="F8" s="360"/>
      <c r="G8" s="360"/>
      <c r="H8" s="360"/>
      <c r="I8" s="360"/>
      <c r="J8" s="360"/>
    </row>
    <row r="9" spans="1:10" ht="27.75" customHeight="1">
      <c r="A9" s="218">
        <v>4</v>
      </c>
      <c r="B9" s="360" t="s">
        <v>212</v>
      </c>
      <c r="C9" s="360"/>
      <c r="D9" s="360"/>
      <c r="E9" s="360"/>
      <c r="F9" s="360"/>
      <c r="G9" s="360"/>
      <c r="H9" s="360"/>
      <c r="I9" s="360"/>
      <c r="J9" s="360"/>
    </row>
    <row r="10" spans="1:10" ht="24.75" customHeight="1">
      <c r="A10" s="331">
        <v>5</v>
      </c>
      <c r="B10" s="407" t="s">
        <v>331</v>
      </c>
      <c r="C10" s="408"/>
      <c r="D10" s="408"/>
      <c r="E10" s="408"/>
      <c r="F10" s="408"/>
      <c r="G10" s="408"/>
      <c r="H10" s="408"/>
      <c r="I10" s="408"/>
      <c r="J10" s="408"/>
    </row>
    <row r="11" spans="2:9" ht="24.75" customHeight="1">
      <c r="B11" s="406"/>
      <c r="C11" s="406"/>
      <c r="D11" s="406"/>
      <c r="E11" s="406"/>
      <c r="F11" s="406"/>
      <c r="G11" s="406"/>
      <c r="H11" s="406"/>
      <c r="I11" s="406"/>
    </row>
    <row r="12" spans="2:9" ht="12">
      <c r="B12" s="292"/>
      <c r="C12" s="13"/>
      <c r="D12" s="13"/>
      <c r="E12" s="13"/>
      <c r="F12" s="13"/>
      <c r="G12" s="13"/>
      <c r="H12" s="13"/>
      <c r="I12" s="13"/>
    </row>
  </sheetData>
  <sheetProtection/>
  <mergeCells count="6">
    <mergeCell ref="B11:I11"/>
    <mergeCell ref="B6:J6"/>
    <mergeCell ref="B7:J7"/>
    <mergeCell ref="B8:J8"/>
    <mergeCell ref="B9:J9"/>
    <mergeCell ref="B10:J10"/>
  </mergeCells>
  <printOptions/>
  <pageMargins left="0.31496062992125984" right="0.11811023622047245" top="0.5511811023622047" bottom="0.984251968503937" header="0.5118110236220472" footer="0.5118110236220472"/>
  <pageSetup fitToHeight="2" horizontalDpi="600" verticalDpi="600" orientation="landscape" paperSize="9" scale="87" r:id="rId1"/>
</worksheet>
</file>

<file path=xl/worksheets/sheet24.xml><?xml version="1.0" encoding="utf-8"?>
<worksheet xmlns="http://schemas.openxmlformats.org/spreadsheetml/2006/main" xmlns:r="http://schemas.openxmlformats.org/officeDocument/2006/relationships">
  <sheetPr>
    <tabColor rgb="FF00B050"/>
  </sheetPr>
  <dimension ref="A1:M16"/>
  <sheetViews>
    <sheetView view="pageBreakPreview" zoomScale="60" zoomScalePageLayoutView="0" workbookViewId="0" topLeftCell="A1">
      <selection activeCell="H25" sqref="H25"/>
    </sheetView>
  </sheetViews>
  <sheetFormatPr defaultColWidth="9.140625" defaultRowHeight="24.75" customHeight="1"/>
  <cols>
    <col min="1" max="1" width="5.7109375" style="15" customWidth="1"/>
    <col min="2" max="2" width="54.42187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2.7109375" style="15" customWidth="1"/>
    <col min="10" max="16384" width="9.140625" style="15" customWidth="1"/>
  </cols>
  <sheetData>
    <row r="1" spans="1:9" s="20" customFormat="1" ht="24.75" customHeight="1">
      <c r="A1" s="12" t="s">
        <v>76</v>
      </c>
      <c r="B1" s="24"/>
      <c r="C1" s="17"/>
      <c r="D1" s="17"/>
      <c r="E1" s="21"/>
      <c r="F1" s="21"/>
      <c r="G1" s="21"/>
      <c r="H1" s="21"/>
      <c r="I1" s="35" t="s">
        <v>245</v>
      </c>
    </row>
    <row r="2" spans="1:13" s="20" customFormat="1" ht="21">
      <c r="A2" s="29" t="s">
        <v>37</v>
      </c>
      <c r="B2" s="29" t="s">
        <v>45</v>
      </c>
      <c r="C2" s="29" t="s">
        <v>38</v>
      </c>
      <c r="D2" s="29" t="s">
        <v>39</v>
      </c>
      <c r="E2" s="32" t="s">
        <v>70</v>
      </c>
      <c r="F2" s="29" t="s">
        <v>34</v>
      </c>
      <c r="G2" s="29" t="s">
        <v>71</v>
      </c>
      <c r="H2" s="29" t="s">
        <v>41</v>
      </c>
      <c r="I2" s="29" t="s">
        <v>42</v>
      </c>
      <c r="L2" s="171"/>
      <c r="M2" s="171"/>
    </row>
    <row r="3" spans="1:13" ht="51.75" customHeight="1">
      <c r="A3" s="3">
        <v>1</v>
      </c>
      <c r="B3" s="140" t="s">
        <v>233</v>
      </c>
      <c r="C3" s="3" t="s">
        <v>234</v>
      </c>
      <c r="D3" s="52">
        <v>500</v>
      </c>
      <c r="E3" s="14"/>
      <c r="F3" s="142">
        <f>E3*1.23</f>
        <v>0</v>
      </c>
      <c r="G3" s="5">
        <f>D3*E3</f>
        <v>0</v>
      </c>
      <c r="H3" s="143">
        <v>0.23</v>
      </c>
      <c r="I3" s="5">
        <f>D3*F3</f>
        <v>0</v>
      </c>
      <c r="M3" s="182"/>
    </row>
    <row r="4" spans="1:13" ht="24.75" customHeight="1">
      <c r="A4" s="144">
        <v>2</v>
      </c>
      <c r="B4" s="140" t="s">
        <v>235</v>
      </c>
      <c r="C4" s="3" t="s">
        <v>234</v>
      </c>
      <c r="D4" s="52">
        <v>100</v>
      </c>
      <c r="E4" s="195"/>
      <c r="F4" s="142">
        <f aca="true" t="shared" si="0" ref="F4:F11">E4*1.23</f>
        <v>0</v>
      </c>
      <c r="G4" s="5">
        <f aca="true" t="shared" si="1" ref="G4:G11">D4*E4</f>
        <v>0</v>
      </c>
      <c r="H4" s="143">
        <v>0.23</v>
      </c>
      <c r="I4" s="5">
        <f aca="true" t="shared" si="2" ref="I4:I11">D4*F4</f>
        <v>0</v>
      </c>
      <c r="M4" s="182"/>
    </row>
    <row r="5" spans="1:13" ht="24.75" customHeight="1">
      <c r="A5" s="144">
        <v>3</v>
      </c>
      <c r="B5" s="140" t="s">
        <v>236</v>
      </c>
      <c r="C5" s="3" t="s">
        <v>234</v>
      </c>
      <c r="D5" s="164">
        <v>100</v>
      </c>
      <c r="E5" s="195"/>
      <c r="F5" s="142">
        <f t="shared" si="0"/>
        <v>0</v>
      </c>
      <c r="G5" s="5">
        <f t="shared" si="1"/>
        <v>0</v>
      </c>
      <c r="H5" s="143">
        <v>0.23</v>
      </c>
      <c r="I5" s="5">
        <f t="shared" si="2"/>
        <v>0</v>
      </c>
      <c r="M5" s="182"/>
    </row>
    <row r="6" spans="1:13" ht="24.75" customHeight="1">
      <c r="A6" s="144">
        <v>4</v>
      </c>
      <c r="B6" s="140" t="s">
        <v>237</v>
      </c>
      <c r="C6" s="3" t="s">
        <v>234</v>
      </c>
      <c r="D6" s="164">
        <v>100</v>
      </c>
      <c r="E6" s="195"/>
      <c r="F6" s="142">
        <f t="shared" si="0"/>
        <v>0</v>
      </c>
      <c r="G6" s="5">
        <f t="shared" si="1"/>
        <v>0</v>
      </c>
      <c r="H6" s="143">
        <v>0.23</v>
      </c>
      <c r="I6" s="5">
        <f t="shared" si="2"/>
        <v>0</v>
      </c>
      <c r="M6" s="182"/>
    </row>
    <row r="7" spans="1:13" s="63" customFormat="1" ht="30" customHeight="1">
      <c r="A7" s="144">
        <v>5</v>
      </c>
      <c r="B7" s="140" t="s">
        <v>238</v>
      </c>
      <c r="C7" s="3" t="s">
        <v>234</v>
      </c>
      <c r="D7" s="164">
        <v>100</v>
      </c>
      <c r="E7" s="195"/>
      <c r="F7" s="142">
        <f t="shared" si="0"/>
        <v>0</v>
      </c>
      <c r="G7" s="5">
        <f t="shared" si="1"/>
        <v>0</v>
      </c>
      <c r="H7" s="143">
        <v>0.23</v>
      </c>
      <c r="I7" s="5">
        <f t="shared" si="2"/>
        <v>0</v>
      </c>
      <c r="L7" s="15"/>
      <c r="M7" s="182"/>
    </row>
    <row r="8" spans="1:13" ht="24.75" customHeight="1">
      <c r="A8" s="144">
        <v>6</v>
      </c>
      <c r="B8" s="140" t="s">
        <v>239</v>
      </c>
      <c r="C8" s="3" t="s">
        <v>234</v>
      </c>
      <c r="D8" s="164">
        <v>100</v>
      </c>
      <c r="E8" s="195"/>
      <c r="F8" s="142">
        <f t="shared" si="0"/>
        <v>0</v>
      </c>
      <c r="G8" s="5">
        <f t="shared" si="1"/>
        <v>0</v>
      </c>
      <c r="H8" s="143">
        <v>0.23</v>
      </c>
      <c r="I8" s="5">
        <f t="shared" si="2"/>
        <v>0</v>
      </c>
      <c r="M8" s="182"/>
    </row>
    <row r="9" spans="1:13" ht="24.75" customHeight="1">
      <c r="A9" s="144">
        <v>7</v>
      </c>
      <c r="B9" s="140" t="s">
        <v>240</v>
      </c>
      <c r="C9" s="3" t="s">
        <v>234</v>
      </c>
      <c r="D9" s="164">
        <v>100</v>
      </c>
      <c r="E9" s="195"/>
      <c r="F9" s="142">
        <f t="shared" si="0"/>
        <v>0</v>
      </c>
      <c r="G9" s="5">
        <f t="shared" si="1"/>
        <v>0</v>
      </c>
      <c r="H9" s="143">
        <v>0.23</v>
      </c>
      <c r="I9" s="5">
        <f t="shared" si="2"/>
        <v>0</v>
      </c>
      <c r="M9" s="182"/>
    </row>
    <row r="10" spans="1:13" ht="24.75" customHeight="1">
      <c r="A10" s="144">
        <v>8</v>
      </c>
      <c r="B10" s="140" t="s">
        <v>241</v>
      </c>
      <c r="C10" s="3" t="s">
        <v>234</v>
      </c>
      <c r="D10" s="164">
        <v>100</v>
      </c>
      <c r="E10" s="195"/>
      <c r="F10" s="142">
        <f t="shared" si="0"/>
        <v>0</v>
      </c>
      <c r="G10" s="5">
        <f t="shared" si="1"/>
        <v>0</v>
      </c>
      <c r="H10" s="143">
        <v>0.23</v>
      </c>
      <c r="I10" s="5">
        <f t="shared" si="2"/>
        <v>0</v>
      </c>
      <c r="M10" s="182"/>
    </row>
    <row r="11" spans="1:13" ht="24.75" customHeight="1">
      <c r="A11" s="144">
        <v>9</v>
      </c>
      <c r="B11" s="140" t="s">
        <v>242</v>
      </c>
      <c r="C11" s="3" t="s">
        <v>243</v>
      </c>
      <c r="D11" s="256">
        <v>10</v>
      </c>
      <c r="E11" s="145"/>
      <c r="F11" s="142">
        <f t="shared" si="0"/>
        <v>0</v>
      </c>
      <c r="G11" s="5">
        <f t="shared" si="1"/>
        <v>0</v>
      </c>
      <c r="H11" s="143">
        <v>0.23</v>
      </c>
      <c r="I11" s="5">
        <f t="shared" si="2"/>
        <v>0</v>
      </c>
      <c r="L11" s="183"/>
      <c r="M11" s="182"/>
    </row>
    <row r="12" spans="1:9" ht="24.75" customHeight="1">
      <c r="A12" s="4"/>
      <c r="B12" s="4"/>
      <c r="C12" s="4"/>
      <c r="D12" s="257"/>
      <c r="E12" s="4"/>
      <c r="F12" s="131" t="s">
        <v>68</v>
      </c>
      <c r="G12" s="146">
        <f>SUM(G3:G11)</f>
        <v>0</v>
      </c>
      <c r="H12" s="146"/>
      <c r="I12" s="146">
        <f>SUM(I3:I11)</f>
        <v>0</v>
      </c>
    </row>
    <row r="16" spans="2:9" ht="24.75" customHeight="1">
      <c r="B16" s="409"/>
      <c r="C16" s="409"/>
      <c r="D16" s="409"/>
      <c r="E16" s="409"/>
      <c r="F16" s="409"/>
      <c r="G16" s="409"/>
      <c r="H16" s="409"/>
      <c r="I16" s="409"/>
    </row>
  </sheetData>
  <sheetProtection/>
  <mergeCells count="1">
    <mergeCell ref="B16:I16"/>
  </mergeCells>
  <printOptions/>
  <pageMargins left="0.31496062992125984" right="0.11811023622047245" top="0.5511811023622047" bottom="0.984251968503937" header="0.5118110236220472" footer="0.5118110236220472"/>
  <pageSetup fitToHeight="2" horizontalDpi="600" verticalDpi="600" orientation="landscape" paperSize="9" scale="87" r:id="rId1"/>
</worksheet>
</file>

<file path=xl/worksheets/sheet25.xml><?xml version="1.0" encoding="utf-8"?>
<worksheet xmlns="http://schemas.openxmlformats.org/spreadsheetml/2006/main" xmlns:r="http://schemas.openxmlformats.org/officeDocument/2006/relationships">
  <sheetPr>
    <tabColor rgb="FF00B050"/>
  </sheetPr>
  <dimension ref="A1:J11"/>
  <sheetViews>
    <sheetView view="pageBreakPreview" zoomScale="60" zoomScalePageLayoutView="0" workbookViewId="0" topLeftCell="A1">
      <selection activeCell="H25" sqref="H25"/>
    </sheetView>
  </sheetViews>
  <sheetFormatPr defaultColWidth="9.140625" defaultRowHeight="24.75" customHeight="1"/>
  <cols>
    <col min="1" max="1" width="5.7109375" style="15" customWidth="1"/>
    <col min="2" max="2" width="54.42187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2.7109375" style="15" customWidth="1"/>
    <col min="10" max="10" width="12.7109375" style="23" hidden="1" customWidth="1"/>
    <col min="11" max="16384" width="9.140625" style="15" customWidth="1"/>
  </cols>
  <sheetData>
    <row r="1" spans="1:10" s="20" customFormat="1" ht="24.75" customHeight="1">
      <c r="A1" s="12" t="s">
        <v>77</v>
      </c>
      <c r="B1" s="24"/>
      <c r="C1" s="17"/>
      <c r="D1" s="17"/>
      <c r="E1" s="21"/>
      <c r="F1" s="21"/>
      <c r="G1" s="21"/>
      <c r="H1" s="21"/>
      <c r="I1" s="35" t="s">
        <v>274</v>
      </c>
      <c r="J1" s="16"/>
    </row>
    <row r="2" spans="1:10" s="20" customFormat="1" ht="35.25" customHeight="1">
      <c r="A2" s="29" t="s">
        <v>37</v>
      </c>
      <c r="B2" s="29" t="s">
        <v>45</v>
      </c>
      <c r="C2" s="29" t="s">
        <v>38</v>
      </c>
      <c r="D2" s="29" t="s">
        <v>39</v>
      </c>
      <c r="E2" s="32" t="s">
        <v>70</v>
      </c>
      <c r="F2" s="29" t="s">
        <v>34</v>
      </c>
      <c r="G2" s="29" t="s">
        <v>71</v>
      </c>
      <c r="H2" s="29" t="s">
        <v>41</v>
      </c>
      <c r="I2" s="29" t="s">
        <v>42</v>
      </c>
      <c r="J2" s="118" t="s">
        <v>95</v>
      </c>
    </row>
    <row r="3" spans="1:10" ht="99.75" customHeight="1">
      <c r="A3" s="31">
        <v>1</v>
      </c>
      <c r="B3" s="147" t="s">
        <v>163</v>
      </c>
      <c r="C3" s="1" t="s">
        <v>44</v>
      </c>
      <c r="D3" s="33">
        <v>8</v>
      </c>
      <c r="E3" s="7"/>
      <c r="F3" s="7">
        <f>E3*123%</f>
        <v>0</v>
      </c>
      <c r="G3" s="7">
        <f>D3*E3</f>
        <v>0</v>
      </c>
      <c r="H3" s="8">
        <v>0.23</v>
      </c>
      <c r="I3" s="7">
        <f>G3*1.23</f>
        <v>0</v>
      </c>
      <c r="J3" s="14"/>
    </row>
    <row r="4" spans="2:10" ht="24.75" customHeight="1">
      <c r="B4" s="13"/>
      <c r="E4" s="50"/>
      <c r="F4" s="20" t="s">
        <v>68</v>
      </c>
      <c r="G4" s="60">
        <f>G3</f>
        <v>0</v>
      </c>
      <c r="H4" s="58" t="s">
        <v>67</v>
      </c>
      <c r="I4" s="60">
        <f>I3</f>
        <v>0</v>
      </c>
      <c r="J4" s="59" t="s">
        <v>67</v>
      </c>
    </row>
    <row r="5" spans="2:9" ht="24.75" customHeight="1">
      <c r="B5" s="409"/>
      <c r="C5" s="409"/>
      <c r="D5" s="409"/>
      <c r="E5" s="409"/>
      <c r="F5" s="409"/>
      <c r="G5" s="409"/>
      <c r="H5" s="409"/>
      <c r="I5" s="409"/>
    </row>
    <row r="6" spans="1:10" ht="24.75" customHeight="1">
      <c r="A6" s="218">
        <v>1</v>
      </c>
      <c r="B6" s="361" t="s">
        <v>161</v>
      </c>
      <c r="C6" s="361"/>
      <c r="D6" s="361"/>
      <c r="E6" s="361"/>
      <c r="F6" s="361"/>
      <c r="G6" s="361"/>
      <c r="H6" s="361"/>
      <c r="I6" s="361"/>
      <c r="J6" s="361"/>
    </row>
    <row r="7" spans="1:10" s="63" customFormat="1" ht="18" customHeight="1">
      <c r="A7" s="218">
        <v>2</v>
      </c>
      <c r="B7" s="360" t="s">
        <v>159</v>
      </c>
      <c r="C7" s="360"/>
      <c r="D7" s="360"/>
      <c r="E7" s="360"/>
      <c r="F7" s="360"/>
      <c r="G7" s="360"/>
      <c r="H7" s="360"/>
      <c r="I7" s="360"/>
      <c r="J7" s="360"/>
    </row>
    <row r="8" spans="1:10" ht="47.25" customHeight="1">
      <c r="A8" s="218">
        <v>3</v>
      </c>
      <c r="B8" s="360" t="s">
        <v>207</v>
      </c>
      <c r="C8" s="360"/>
      <c r="D8" s="360"/>
      <c r="E8" s="360"/>
      <c r="F8" s="360"/>
      <c r="G8" s="360"/>
      <c r="H8" s="360"/>
      <c r="I8" s="360"/>
      <c r="J8" s="360"/>
    </row>
    <row r="9" spans="1:10" ht="28.5" customHeight="1">
      <c r="A9" s="218">
        <v>4</v>
      </c>
      <c r="B9" s="360" t="s">
        <v>212</v>
      </c>
      <c r="C9" s="360"/>
      <c r="D9" s="360"/>
      <c r="E9" s="360"/>
      <c r="F9" s="360"/>
      <c r="G9" s="360"/>
      <c r="H9" s="360"/>
      <c r="I9" s="360"/>
      <c r="J9" s="360"/>
    </row>
    <row r="10" spans="1:10" ht="24.75" customHeight="1">
      <c r="A10" s="331">
        <v>5</v>
      </c>
      <c r="B10" s="407" t="s">
        <v>331</v>
      </c>
      <c r="C10" s="408"/>
      <c r="D10" s="408"/>
      <c r="E10" s="408"/>
      <c r="F10" s="408"/>
      <c r="G10" s="408"/>
      <c r="H10" s="408"/>
      <c r="I10" s="408"/>
      <c r="J10" s="408"/>
    </row>
    <row r="11" spans="1:4" ht="24.75" customHeight="1">
      <c r="A11" s="13"/>
      <c r="B11" s="174"/>
      <c r="C11" s="13"/>
      <c r="D11" s="13"/>
    </row>
  </sheetData>
  <sheetProtection/>
  <mergeCells count="6">
    <mergeCell ref="B9:J9"/>
    <mergeCell ref="B5:I5"/>
    <mergeCell ref="B6:J6"/>
    <mergeCell ref="B7:J7"/>
    <mergeCell ref="B8:J8"/>
    <mergeCell ref="B10:J10"/>
  </mergeCells>
  <printOptions/>
  <pageMargins left="0.31496062992125984" right="0.11811023622047245" top="0.5511811023622047" bottom="0.984251968503937" header="0.5118110236220472" footer="0.5118110236220472"/>
  <pageSetup fitToHeight="2" horizontalDpi="600" verticalDpi="600" orientation="landscape" paperSize="9" scale="87" r:id="rId1"/>
</worksheet>
</file>

<file path=xl/worksheets/sheet26.xml><?xml version="1.0" encoding="utf-8"?>
<worksheet xmlns="http://schemas.openxmlformats.org/spreadsheetml/2006/main" xmlns:r="http://schemas.openxmlformats.org/officeDocument/2006/relationships">
  <sheetPr>
    <tabColor rgb="FF00B050"/>
  </sheetPr>
  <dimension ref="A1:J6"/>
  <sheetViews>
    <sheetView view="pageBreakPreview" zoomScale="60" zoomScalePageLayoutView="0" workbookViewId="0" topLeftCell="A1">
      <selection activeCell="H25" sqref="H25"/>
    </sheetView>
  </sheetViews>
  <sheetFormatPr defaultColWidth="9.140625" defaultRowHeight="12.75"/>
  <cols>
    <col min="1" max="1" width="5.7109375" style="0" customWidth="1"/>
    <col min="2" max="2" width="40.421875" style="0" customWidth="1"/>
    <col min="3" max="3" width="8.00390625" style="0" customWidth="1"/>
  </cols>
  <sheetData>
    <row r="1" spans="1:9" ht="12.75">
      <c r="A1" s="410" t="s">
        <v>78</v>
      </c>
      <c r="B1" s="410"/>
      <c r="C1" s="410"/>
      <c r="D1" s="410"/>
      <c r="E1" s="410"/>
      <c r="F1" s="258"/>
      <c r="G1" s="258"/>
      <c r="H1" s="258"/>
      <c r="I1" s="258" t="s">
        <v>214</v>
      </c>
    </row>
    <row r="2" spans="1:9" ht="34.5" customHeight="1">
      <c r="A2" s="29" t="s">
        <v>37</v>
      </c>
      <c r="B2" s="29" t="s">
        <v>45</v>
      </c>
      <c r="C2" s="29" t="s">
        <v>38</v>
      </c>
      <c r="D2" s="29" t="s">
        <v>39</v>
      </c>
      <c r="E2" s="32" t="s">
        <v>70</v>
      </c>
      <c r="F2" s="29" t="s">
        <v>34</v>
      </c>
      <c r="G2" s="29" t="s">
        <v>71</v>
      </c>
      <c r="H2" s="29" t="s">
        <v>41</v>
      </c>
      <c r="I2" s="29" t="s">
        <v>42</v>
      </c>
    </row>
    <row r="3" spans="1:9" ht="46.5" customHeight="1">
      <c r="A3" s="31">
        <v>1</v>
      </c>
      <c r="B3" s="151" t="s">
        <v>213</v>
      </c>
      <c r="C3" s="1" t="s">
        <v>43</v>
      </c>
      <c r="D3" s="33">
        <v>50</v>
      </c>
      <c r="E3" s="7"/>
      <c r="F3" s="7"/>
      <c r="G3" s="7">
        <f>D3*E3</f>
        <v>0</v>
      </c>
      <c r="H3" s="8">
        <v>0.23</v>
      </c>
      <c r="I3" s="7">
        <f>D3*F3</f>
        <v>0</v>
      </c>
    </row>
    <row r="4" spans="6:10" ht="12.75">
      <c r="F4" s="127" t="s">
        <v>68</v>
      </c>
      <c r="G4" s="236">
        <f>G3</f>
        <v>0</v>
      </c>
      <c r="H4" s="141" t="s">
        <v>67</v>
      </c>
      <c r="I4" s="236">
        <f>I3</f>
        <v>0</v>
      </c>
      <c r="J4" s="235"/>
    </row>
    <row r="6" ht="12.75">
      <c r="B6" s="293" t="s">
        <v>281</v>
      </c>
    </row>
  </sheetData>
  <sheetProtection/>
  <mergeCells count="1">
    <mergeCell ref="A1:E1"/>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00B050"/>
    <pageSetUpPr fitToPage="1"/>
  </sheetPr>
  <dimension ref="A1:P20"/>
  <sheetViews>
    <sheetView view="pageBreakPreview" zoomScale="60" zoomScalePageLayoutView="0" workbookViewId="0" topLeftCell="A4">
      <selection activeCell="H25" sqref="H25"/>
    </sheetView>
  </sheetViews>
  <sheetFormatPr defaultColWidth="9.140625" defaultRowHeight="24.75" customHeight="1"/>
  <cols>
    <col min="1" max="1" width="5.7109375" style="15" customWidth="1"/>
    <col min="2" max="2" width="73.2812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2.7109375" style="15" customWidth="1"/>
    <col min="10" max="10" width="12.7109375" style="23" hidden="1" customWidth="1"/>
    <col min="11" max="16384" width="9.140625" style="15" customWidth="1"/>
  </cols>
  <sheetData>
    <row r="1" spans="1:10" s="20" customFormat="1" ht="24.75" customHeight="1">
      <c r="A1" s="12" t="s">
        <v>79</v>
      </c>
      <c r="B1" s="24"/>
      <c r="C1" s="17"/>
      <c r="D1" s="17"/>
      <c r="E1" s="21"/>
      <c r="F1" s="21"/>
      <c r="G1" s="21"/>
      <c r="H1" s="21"/>
      <c r="I1" s="35" t="s">
        <v>335</v>
      </c>
      <c r="J1" s="16"/>
    </row>
    <row r="2" spans="1:10" s="20" customFormat="1" ht="35.25" customHeight="1">
      <c r="A2" s="29" t="s">
        <v>37</v>
      </c>
      <c r="B2" s="29" t="s">
        <v>45</v>
      </c>
      <c r="C2" s="29" t="s">
        <v>38</v>
      </c>
      <c r="D2" s="29" t="s">
        <v>39</v>
      </c>
      <c r="E2" s="32" t="s">
        <v>70</v>
      </c>
      <c r="F2" s="29" t="s">
        <v>34</v>
      </c>
      <c r="G2" s="29" t="s">
        <v>71</v>
      </c>
      <c r="H2" s="29" t="s">
        <v>41</v>
      </c>
      <c r="I2" s="29" t="s">
        <v>42</v>
      </c>
      <c r="J2" s="118" t="s">
        <v>95</v>
      </c>
    </row>
    <row r="3" spans="1:10" ht="180" customHeight="1">
      <c r="A3" s="31">
        <v>1</v>
      </c>
      <c r="B3" s="147" t="s">
        <v>313</v>
      </c>
      <c r="C3" s="1" t="s">
        <v>44</v>
      </c>
      <c r="D3" s="33">
        <v>2</v>
      </c>
      <c r="E3" s="7"/>
      <c r="F3" s="7">
        <f>E3*1.23</f>
        <v>0</v>
      </c>
      <c r="G3" s="7">
        <f>D3*E3</f>
        <v>0</v>
      </c>
      <c r="H3" s="8">
        <v>0.23</v>
      </c>
      <c r="I3" s="7">
        <f>G3*1.23</f>
        <v>0</v>
      </c>
      <c r="J3" s="14"/>
    </row>
    <row r="4" spans="1:10" ht="201" customHeight="1">
      <c r="A4" s="31">
        <v>2</v>
      </c>
      <c r="B4" s="147" t="s">
        <v>314</v>
      </c>
      <c r="C4" s="1" t="s">
        <v>44</v>
      </c>
      <c r="D4" s="33">
        <v>4</v>
      </c>
      <c r="E4" s="7"/>
      <c r="F4" s="7">
        <f>E4*1.23</f>
        <v>0</v>
      </c>
      <c r="G4" s="7">
        <f>D4*E4</f>
        <v>0</v>
      </c>
      <c r="H4" s="307">
        <v>0.23</v>
      </c>
      <c r="I4" s="7">
        <f>G4*1.23</f>
        <v>0</v>
      </c>
      <c r="J4" s="59"/>
    </row>
    <row r="5" spans="1:10" ht="60.75" customHeight="1">
      <c r="A5" s="31">
        <v>3</v>
      </c>
      <c r="B5" s="147" t="s">
        <v>334</v>
      </c>
      <c r="C5" s="1" t="s">
        <v>44</v>
      </c>
      <c r="D5" s="33">
        <v>3</v>
      </c>
      <c r="E5" s="7"/>
      <c r="F5" s="7">
        <f>E5*1.23</f>
        <v>0</v>
      </c>
      <c r="G5" s="7">
        <f>D5*E5</f>
        <v>0</v>
      </c>
      <c r="H5" s="307">
        <v>0.23</v>
      </c>
      <c r="I5" s="7">
        <f>G5*1.23</f>
        <v>0</v>
      </c>
      <c r="J5" s="59"/>
    </row>
    <row r="6" spans="2:10" ht="24.75" customHeight="1">
      <c r="B6" s="13"/>
      <c r="E6" s="50"/>
      <c r="F6" s="20" t="s">
        <v>68</v>
      </c>
      <c r="G6" s="60">
        <f>SUM(G3:G5)</f>
        <v>0</v>
      </c>
      <c r="H6" s="60" t="s">
        <v>67</v>
      </c>
      <c r="I6" s="60">
        <f>SUM(I3:I5)</f>
        <v>0</v>
      </c>
      <c r="J6" s="60">
        <f>SUM(J3:J5)</f>
        <v>0</v>
      </c>
    </row>
    <row r="7" spans="2:9" ht="24.75" customHeight="1">
      <c r="B7" s="409"/>
      <c r="C7" s="409"/>
      <c r="D7" s="409"/>
      <c r="E7" s="409"/>
      <c r="F7" s="409"/>
      <c r="G7" s="409"/>
      <c r="H7" s="409"/>
      <c r="I7" s="409"/>
    </row>
    <row r="8" ht="20.25" customHeight="1"/>
    <row r="9" spans="1:9" ht="20.25" customHeight="1">
      <c r="A9" s="218">
        <v>1</v>
      </c>
      <c r="B9" s="361" t="s">
        <v>161</v>
      </c>
      <c r="C9" s="361"/>
      <c r="D9" s="361"/>
      <c r="E9" s="361"/>
      <c r="F9" s="361"/>
      <c r="G9" s="361"/>
      <c r="H9" s="361"/>
      <c r="I9" s="361"/>
    </row>
    <row r="10" spans="1:16" ht="20.25" customHeight="1">
      <c r="A10" s="218">
        <v>2</v>
      </c>
      <c r="B10" s="360" t="s">
        <v>377</v>
      </c>
      <c r="C10" s="360"/>
      <c r="D10" s="360"/>
      <c r="E10" s="360"/>
      <c r="F10" s="360"/>
      <c r="G10" s="360"/>
      <c r="H10" s="360"/>
      <c r="I10" s="360"/>
      <c r="K10" s="411"/>
      <c r="L10" s="411"/>
      <c r="M10" s="411"/>
      <c r="N10" s="411"/>
      <c r="O10" s="411"/>
      <c r="P10" s="411"/>
    </row>
    <row r="11" spans="1:9" ht="35.25" customHeight="1">
      <c r="A11" s="218">
        <v>3</v>
      </c>
      <c r="B11" s="360" t="s">
        <v>207</v>
      </c>
      <c r="C11" s="360"/>
      <c r="D11" s="360"/>
      <c r="E11" s="360"/>
      <c r="F11" s="360"/>
      <c r="G11" s="360"/>
      <c r="H11" s="360"/>
      <c r="I11" s="360"/>
    </row>
    <row r="12" spans="1:9" ht="27.75" customHeight="1">
      <c r="A12" s="218">
        <v>4</v>
      </c>
      <c r="B12" s="360" t="s">
        <v>212</v>
      </c>
      <c r="C12" s="360"/>
      <c r="D12" s="360"/>
      <c r="E12" s="360"/>
      <c r="F12" s="360"/>
      <c r="G12" s="360"/>
      <c r="H12" s="360"/>
      <c r="I12" s="360"/>
    </row>
    <row r="13" spans="1:8" ht="24.75" customHeight="1">
      <c r="A13" s="230">
        <v>5</v>
      </c>
      <c r="B13" s="391" t="s">
        <v>280</v>
      </c>
      <c r="C13" s="392"/>
      <c r="D13" s="392"/>
      <c r="E13" s="392"/>
      <c r="F13" s="392"/>
      <c r="G13" s="392"/>
      <c r="H13" s="393"/>
    </row>
    <row r="14" spans="1:8" ht="24.75" customHeight="1">
      <c r="A14" s="271">
        <v>6</v>
      </c>
      <c r="B14" s="372" t="s">
        <v>219</v>
      </c>
      <c r="C14" s="373"/>
      <c r="D14" s="373"/>
      <c r="E14" s="373"/>
      <c r="F14" s="373"/>
      <c r="G14" s="373"/>
      <c r="H14" s="374"/>
    </row>
    <row r="15" spans="2:7" ht="24.75" customHeight="1">
      <c r="B15" s="294"/>
      <c r="C15" s="294"/>
      <c r="D15" s="294"/>
      <c r="E15" s="294"/>
      <c r="F15" s="294"/>
      <c r="G15" s="294"/>
    </row>
    <row r="16" spans="2:7" ht="24.75" customHeight="1">
      <c r="B16" s="294"/>
      <c r="C16" s="294"/>
      <c r="D16" s="294"/>
      <c r="E16" s="294"/>
      <c r="F16" s="294"/>
      <c r="G16" s="294"/>
    </row>
    <row r="17" spans="2:7" ht="24.75" customHeight="1">
      <c r="B17" s="294"/>
      <c r="C17" s="294"/>
      <c r="D17" s="294"/>
      <c r="E17" s="294"/>
      <c r="F17" s="294"/>
      <c r="G17" s="294"/>
    </row>
    <row r="18" spans="2:7" ht="24.75" customHeight="1">
      <c r="B18" s="294"/>
      <c r="C18" s="295"/>
      <c r="D18" s="295"/>
      <c r="E18" s="295"/>
      <c r="F18" s="295"/>
      <c r="G18" s="294"/>
    </row>
    <row r="19" spans="2:7" ht="24.75" customHeight="1">
      <c r="B19" s="294"/>
      <c r="C19" s="296"/>
      <c r="D19" s="296"/>
      <c r="E19" s="296"/>
      <c r="F19" s="296"/>
      <c r="G19" s="294"/>
    </row>
    <row r="20" spans="2:7" ht="24.75" customHeight="1">
      <c r="B20" s="294"/>
      <c r="C20" s="294"/>
      <c r="D20" s="294"/>
      <c r="E20" s="294"/>
      <c r="F20" s="294"/>
      <c r="G20" s="294"/>
    </row>
  </sheetData>
  <sheetProtection/>
  <mergeCells count="8">
    <mergeCell ref="K10:P10"/>
    <mergeCell ref="B14:H14"/>
    <mergeCell ref="B12:I12"/>
    <mergeCell ref="B7:I7"/>
    <mergeCell ref="B9:I9"/>
    <mergeCell ref="B10:I10"/>
    <mergeCell ref="B11:I11"/>
    <mergeCell ref="B13:H13"/>
  </mergeCells>
  <printOptions/>
  <pageMargins left="0.31496062992125984" right="0.11811023622047245" top="0.5511811023622047" bottom="0.984251968503937" header="0.5118110236220472" footer="0.5118110236220472"/>
  <pageSetup fitToHeight="1" fitToWidth="1" horizontalDpi="600" verticalDpi="600" orientation="landscape" paperSize="9" scale="68" r:id="rId1"/>
</worksheet>
</file>

<file path=xl/worksheets/sheet28.xml><?xml version="1.0" encoding="utf-8"?>
<worksheet xmlns="http://schemas.openxmlformats.org/spreadsheetml/2006/main" xmlns:r="http://schemas.openxmlformats.org/officeDocument/2006/relationships">
  <sheetPr>
    <tabColor rgb="FF00B050"/>
  </sheetPr>
  <dimension ref="A1:M14"/>
  <sheetViews>
    <sheetView view="pageBreakPreview" zoomScale="60" zoomScalePageLayoutView="0" workbookViewId="0" topLeftCell="A1">
      <selection activeCell="H25" sqref="H25"/>
    </sheetView>
  </sheetViews>
  <sheetFormatPr defaultColWidth="9.140625" defaultRowHeight="24.75" customHeight="1"/>
  <cols>
    <col min="1" max="1" width="5.7109375" style="15" customWidth="1"/>
    <col min="2" max="2" width="54.42187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2.7109375" style="15" customWidth="1"/>
    <col min="10" max="10" width="12.7109375" style="23" hidden="1" customWidth="1"/>
    <col min="11" max="11" width="9.140625" style="15" customWidth="1"/>
    <col min="12" max="13" width="0" style="15" hidden="1" customWidth="1"/>
    <col min="14" max="16384" width="9.140625" style="15" customWidth="1"/>
  </cols>
  <sheetData>
    <row r="1" spans="1:10" s="20" customFormat="1" ht="24.75" customHeight="1">
      <c r="A1" s="12" t="s">
        <v>80</v>
      </c>
      <c r="B1" s="24"/>
      <c r="C1" s="17"/>
      <c r="D1" s="17"/>
      <c r="E1" s="21"/>
      <c r="F1" s="21"/>
      <c r="G1" s="21"/>
      <c r="H1" s="21"/>
      <c r="I1" s="35" t="s">
        <v>275</v>
      </c>
      <c r="J1" s="16"/>
    </row>
    <row r="2" spans="1:13" s="20" customFormat="1" ht="35.25" customHeight="1">
      <c r="A2" s="29" t="s">
        <v>37</v>
      </c>
      <c r="B2" s="29" t="s">
        <v>45</v>
      </c>
      <c r="C2" s="29" t="s">
        <v>38</v>
      </c>
      <c r="D2" s="29" t="s">
        <v>39</v>
      </c>
      <c r="E2" s="32" t="s">
        <v>70</v>
      </c>
      <c r="F2" s="29" t="s">
        <v>34</v>
      </c>
      <c r="G2" s="29" t="s">
        <v>71</v>
      </c>
      <c r="H2" s="29" t="s">
        <v>41</v>
      </c>
      <c r="I2" s="29" t="s">
        <v>42</v>
      </c>
      <c r="J2" s="118" t="s">
        <v>95</v>
      </c>
      <c r="L2" s="171" t="s">
        <v>246</v>
      </c>
      <c r="M2" s="171" t="s">
        <v>247</v>
      </c>
    </row>
    <row r="3" spans="1:13" ht="51.75" customHeight="1">
      <c r="A3" s="31">
        <v>1</v>
      </c>
      <c r="B3" s="147" t="s">
        <v>244</v>
      </c>
      <c r="C3" s="1" t="s">
        <v>44</v>
      </c>
      <c r="D3" s="33">
        <v>10</v>
      </c>
      <c r="E3" s="7"/>
      <c r="F3" s="7">
        <f>E3*1.23</f>
        <v>0</v>
      </c>
      <c r="G3" s="7">
        <f>D3*E3</f>
        <v>0</v>
      </c>
      <c r="H3" s="8">
        <v>0.23</v>
      </c>
      <c r="I3" s="7">
        <f>D3*F3</f>
        <v>0</v>
      </c>
      <c r="J3" s="14">
        <v>1007.37</v>
      </c>
      <c r="L3" s="183">
        <v>54.6</v>
      </c>
      <c r="M3" s="181">
        <v>0.23</v>
      </c>
    </row>
    <row r="4" spans="2:10" ht="24.75" customHeight="1">
      <c r="B4" s="13"/>
      <c r="E4" s="50"/>
      <c r="F4" s="20" t="s">
        <v>68</v>
      </c>
      <c r="G4" s="60">
        <f>G3</f>
        <v>0</v>
      </c>
      <c r="H4" s="58" t="s">
        <v>67</v>
      </c>
      <c r="I4" s="60">
        <f>I3</f>
        <v>0</v>
      </c>
      <c r="J4" s="59" t="s">
        <v>67</v>
      </c>
    </row>
    <row r="6" spans="1:10" ht="24.75" customHeight="1">
      <c r="A6" s="218">
        <v>1</v>
      </c>
      <c r="B6" s="361" t="s">
        <v>161</v>
      </c>
      <c r="C6" s="361"/>
      <c r="D6" s="361"/>
      <c r="E6" s="361"/>
      <c r="F6" s="361"/>
      <c r="G6" s="361"/>
      <c r="H6" s="361"/>
      <c r="I6" s="361"/>
      <c r="J6" s="361"/>
    </row>
    <row r="7" spans="1:10" s="63" customFormat="1" ht="18.75" customHeight="1">
      <c r="A7" s="218">
        <v>2</v>
      </c>
      <c r="B7" s="360" t="s">
        <v>159</v>
      </c>
      <c r="C7" s="360"/>
      <c r="D7" s="360"/>
      <c r="E7" s="360"/>
      <c r="F7" s="360"/>
      <c r="G7" s="360"/>
      <c r="H7" s="360"/>
      <c r="I7" s="360"/>
      <c r="J7" s="360"/>
    </row>
    <row r="8" spans="1:10" ht="36" customHeight="1">
      <c r="A8" s="218">
        <v>3</v>
      </c>
      <c r="B8" s="360" t="s">
        <v>207</v>
      </c>
      <c r="C8" s="360"/>
      <c r="D8" s="360"/>
      <c r="E8" s="360"/>
      <c r="F8" s="360"/>
      <c r="G8" s="360"/>
      <c r="H8" s="360"/>
      <c r="I8" s="360"/>
      <c r="J8" s="360"/>
    </row>
    <row r="9" spans="1:10" ht="24.75" customHeight="1">
      <c r="A9" s="218">
        <v>4</v>
      </c>
      <c r="B9" s="360" t="s">
        <v>212</v>
      </c>
      <c r="C9" s="360"/>
      <c r="D9" s="360"/>
      <c r="E9" s="360"/>
      <c r="F9" s="360"/>
      <c r="G9" s="360"/>
      <c r="H9" s="360"/>
      <c r="I9" s="360"/>
      <c r="J9" s="360"/>
    </row>
    <row r="13" ht="24.75" customHeight="1">
      <c r="B13" s="223"/>
    </row>
    <row r="14" spans="3:9" ht="24.75" customHeight="1">
      <c r="C14" s="223"/>
      <c r="D14" s="223"/>
      <c r="E14" s="223"/>
      <c r="F14" s="223"/>
      <c r="G14" s="223"/>
      <c r="H14" s="223"/>
      <c r="I14" s="223"/>
    </row>
  </sheetData>
  <sheetProtection/>
  <mergeCells count="4">
    <mergeCell ref="B6:J6"/>
    <mergeCell ref="B7:J7"/>
    <mergeCell ref="B8:J8"/>
    <mergeCell ref="B9:J9"/>
  </mergeCells>
  <printOptions/>
  <pageMargins left="0.31496062992125984" right="0.11811023622047245" top="0.5511811023622047" bottom="0.984251968503937" header="0.5118110236220472" footer="0.5118110236220472"/>
  <pageSetup fitToHeight="2" horizontalDpi="600" verticalDpi="600" orientation="landscape" paperSize="9" scale="87" r:id="rId1"/>
</worksheet>
</file>

<file path=xl/worksheets/sheet29.xml><?xml version="1.0" encoding="utf-8"?>
<worksheet xmlns="http://schemas.openxmlformats.org/spreadsheetml/2006/main" xmlns:r="http://schemas.openxmlformats.org/officeDocument/2006/relationships">
  <sheetPr>
    <tabColor rgb="FF00B050"/>
  </sheetPr>
  <dimension ref="A1:P22"/>
  <sheetViews>
    <sheetView view="pageBreakPreview" zoomScale="60" zoomScalePageLayoutView="0" workbookViewId="0" topLeftCell="A7">
      <selection activeCell="H25" sqref="H25"/>
    </sheetView>
  </sheetViews>
  <sheetFormatPr defaultColWidth="9.140625" defaultRowHeight="24.75" customHeight="1"/>
  <cols>
    <col min="1" max="1" width="5.7109375" style="15" customWidth="1"/>
    <col min="2" max="2" width="54.42187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2.7109375" style="15" customWidth="1"/>
    <col min="10" max="10" width="12.7109375" style="23" hidden="1" customWidth="1"/>
    <col min="11" max="16384" width="9.140625" style="15" customWidth="1"/>
  </cols>
  <sheetData>
    <row r="1" spans="1:10" s="20" customFormat="1" ht="24.75" customHeight="1">
      <c r="A1" s="12" t="s">
        <v>81</v>
      </c>
      <c r="B1" s="24"/>
      <c r="C1" s="17"/>
      <c r="D1" s="17"/>
      <c r="E1" s="21"/>
      <c r="F1" s="21"/>
      <c r="G1" s="21"/>
      <c r="H1" s="21"/>
      <c r="I1" s="35" t="s">
        <v>282</v>
      </c>
      <c r="J1" s="16"/>
    </row>
    <row r="2" spans="1:16" s="20" customFormat="1" ht="35.25" customHeight="1">
      <c r="A2" s="219" t="s">
        <v>37</v>
      </c>
      <c r="B2" s="29" t="s">
        <v>45</v>
      </c>
      <c r="C2" s="29" t="s">
        <v>38</v>
      </c>
      <c r="D2" s="29" t="s">
        <v>39</v>
      </c>
      <c r="E2" s="32" t="s">
        <v>70</v>
      </c>
      <c r="F2" s="29" t="s">
        <v>34</v>
      </c>
      <c r="G2" s="29" t="s">
        <v>71</v>
      </c>
      <c r="H2" s="29" t="s">
        <v>41</v>
      </c>
      <c r="I2" s="29" t="s">
        <v>42</v>
      </c>
      <c r="J2" s="118" t="s">
        <v>95</v>
      </c>
      <c r="L2" s="171"/>
      <c r="M2" s="171"/>
      <c r="P2" s="23"/>
    </row>
    <row r="3" spans="1:13" s="20" customFormat="1" ht="35.25" customHeight="1">
      <c r="A3" s="219">
        <v>1</v>
      </c>
      <c r="B3" s="184" t="s">
        <v>164</v>
      </c>
      <c r="C3" s="1" t="s">
        <v>44</v>
      </c>
      <c r="D3" s="29">
        <v>600</v>
      </c>
      <c r="E3" s="185"/>
      <c r="F3" s="186">
        <f>E3*1.23</f>
        <v>0</v>
      </c>
      <c r="G3" s="7">
        <f>D3*E3</f>
        <v>0</v>
      </c>
      <c r="H3" s="8">
        <v>0.23</v>
      </c>
      <c r="I3" s="7">
        <f aca="true" t="shared" si="0" ref="I3:I10">D3*F3</f>
        <v>0</v>
      </c>
      <c r="J3" s="188">
        <v>4920</v>
      </c>
      <c r="L3" s="183"/>
      <c r="M3" s="187"/>
    </row>
    <row r="4" spans="1:13" s="20" customFormat="1" ht="35.25" customHeight="1">
      <c r="A4" s="219">
        <v>2</v>
      </c>
      <c r="B4" s="184" t="s">
        <v>165</v>
      </c>
      <c r="C4" s="1" t="s">
        <v>44</v>
      </c>
      <c r="D4" s="29">
        <v>600</v>
      </c>
      <c r="E4" s="185"/>
      <c r="F4" s="186">
        <f>E4*1.23</f>
        <v>0</v>
      </c>
      <c r="G4" s="7">
        <f>D4*E4</f>
        <v>0</v>
      </c>
      <c r="H4" s="8">
        <v>0.23</v>
      </c>
      <c r="I4" s="7">
        <f t="shared" si="0"/>
        <v>0</v>
      </c>
      <c r="J4" s="188">
        <v>3936</v>
      </c>
      <c r="L4" s="183"/>
      <c r="M4" s="187"/>
    </row>
    <row r="5" spans="1:13" s="20" customFormat="1" ht="35.25" customHeight="1">
      <c r="A5" s="219">
        <v>3</v>
      </c>
      <c r="B5" s="184" t="s">
        <v>166</v>
      </c>
      <c r="C5" s="1" t="s">
        <v>44</v>
      </c>
      <c r="D5" s="29">
        <v>600</v>
      </c>
      <c r="E5" s="185"/>
      <c r="F5" s="186">
        <f>E5*1.23</f>
        <v>0</v>
      </c>
      <c r="G5" s="7">
        <f>D5*E5</f>
        <v>0</v>
      </c>
      <c r="H5" s="8">
        <v>0.23</v>
      </c>
      <c r="I5" s="7">
        <f t="shared" si="0"/>
        <v>0</v>
      </c>
      <c r="J5" s="188">
        <v>3936</v>
      </c>
      <c r="L5" s="183"/>
      <c r="M5" s="187"/>
    </row>
    <row r="6" spans="1:13" ht="51.75" customHeight="1">
      <c r="A6" s="219">
        <v>4</v>
      </c>
      <c r="B6" s="184" t="s">
        <v>167</v>
      </c>
      <c r="C6" s="1" t="s">
        <v>44</v>
      </c>
      <c r="D6" s="29">
        <v>600</v>
      </c>
      <c r="E6" s="185"/>
      <c r="F6" s="186">
        <f>E6*1.23</f>
        <v>0</v>
      </c>
      <c r="G6" s="7">
        <f>D6*E6</f>
        <v>0</v>
      </c>
      <c r="H6" s="8">
        <v>0.23</v>
      </c>
      <c r="I6" s="7">
        <f t="shared" si="0"/>
        <v>0</v>
      </c>
      <c r="J6" s="189">
        <v>3936</v>
      </c>
      <c r="L6" s="183"/>
      <c r="M6" s="187"/>
    </row>
    <row r="7" spans="1:13" ht="51.75" customHeight="1">
      <c r="A7" s="219">
        <v>5</v>
      </c>
      <c r="B7" s="184" t="s">
        <v>283</v>
      </c>
      <c r="C7" s="1" t="s">
        <v>44</v>
      </c>
      <c r="D7" s="29">
        <v>400</v>
      </c>
      <c r="E7" s="185"/>
      <c r="F7" s="186"/>
      <c r="G7" s="7"/>
      <c r="H7" s="8">
        <v>0.23</v>
      </c>
      <c r="I7" s="7">
        <f t="shared" si="0"/>
        <v>0</v>
      </c>
      <c r="J7" s="189">
        <v>3936</v>
      </c>
      <c r="L7" s="183"/>
      <c r="M7" s="187"/>
    </row>
    <row r="8" spans="1:13" ht="51.75" customHeight="1">
      <c r="A8" s="219">
        <v>6</v>
      </c>
      <c r="B8" s="184" t="s">
        <v>284</v>
      </c>
      <c r="C8" s="1" t="s">
        <v>44</v>
      </c>
      <c r="D8" s="29">
        <v>400</v>
      </c>
      <c r="E8" s="185"/>
      <c r="F8" s="186"/>
      <c r="G8" s="7"/>
      <c r="H8" s="8">
        <v>0.23</v>
      </c>
      <c r="I8" s="7">
        <f t="shared" si="0"/>
        <v>0</v>
      </c>
      <c r="J8" s="189">
        <v>3936</v>
      </c>
      <c r="L8" s="183"/>
      <c r="M8" s="187"/>
    </row>
    <row r="9" spans="1:13" ht="51.75" customHeight="1">
      <c r="A9" s="219">
        <v>7</v>
      </c>
      <c r="B9" s="184" t="s">
        <v>285</v>
      </c>
      <c r="C9" s="1" t="s">
        <v>44</v>
      </c>
      <c r="D9" s="29">
        <v>400</v>
      </c>
      <c r="E9" s="185"/>
      <c r="F9" s="186"/>
      <c r="G9" s="7"/>
      <c r="H9" s="8">
        <v>0.23</v>
      </c>
      <c r="I9" s="7">
        <f t="shared" si="0"/>
        <v>0</v>
      </c>
      <c r="J9" s="189"/>
      <c r="L9" s="183"/>
      <c r="M9" s="187"/>
    </row>
    <row r="10" spans="1:13" ht="51.75" customHeight="1">
      <c r="A10" s="219">
        <v>8</v>
      </c>
      <c r="B10" s="184" t="s">
        <v>286</v>
      </c>
      <c r="C10" s="1" t="s">
        <v>44</v>
      </c>
      <c r="D10" s="29">
        <v>400</v>
      </c>
      <c r="E10" s="185"/>
      <c r="F10" s="186"/>
      <c r="G10" s="7"/>
      <c r="H10" s="8">
        <v>0.23</v>
      </c>
      <c r="I10" s="7">
        <f t="shared" si="0"/>
        <v>0</v>
      </c>
      <c r="J10" s="189">
        <v>3936</v>
      </c>
      <c r="L10" s="183"/>
      <c r="M10" s="187"/>
    </row>
    <row r="11" spans="2:10" ht="24.75" customHeight="1">
      <c r="B11" s="13"/>
      <c r="E11" s="50"/>
      <c r="F11" s="20" t="s">
        <v>68</v>
      </c>
      <c r="G11" s="60">
        <f>SUM(G3:G6)</f>
        <v>0</v>
      </c>
      <c r="H11" s="58" t="s">
        <v>67</v>
      </c>
      <c r="I11" s="60">
        <f>SUM(I3:I6)</f>
        <v>0</v>
      </c>
      <c r="J11" s="190">
        <f>SUM(J3:J6)</f>
        <v>16728</v>
      </c>
    </row>
    <row r="12" ht="36.75" customHeight="1"/>
    <row r="13" s="63" customFormat="1" ht="15" customHeight="1"/>
    <row r="15" spans="2:6" ht="24.75" customHeight="1">
      <c r="B15" s="412"/>
      <c r="C15" s="412"/>
      <c r="D15" s="412"/>
      <c r="E15" s="412"/>
      <c r="F15" s="412"/>
    </row>
    <row r="22" spans="2:9" ht="24.75" customHeight="1">
      <c r="B22" s="409" t="s">
        <v>7</v>
      </c>
      <c r="C22" s="409"/>
      <c r="D22" s="409"/>
      <c r="E22" s="409"/>
      <c r="F22" s="409"/>
      <c r="G22" s="409"/>
      <c r="H22" s="409"/>
      <c r="I22" s="409"/>
    </row>
  </sheetData>
  <sheetProtection/>
  <mergeCells count="2">
    <mergeCell ref="B22:I22"/>
    <mergeCell ref="B15:F15"/>
  </mergeCells>
  <printOptions/>
  <pageMargins left="0.31496062992125984" right="0.11811023622047245" top="0.5511811023622047" bottom="0.984251968503937" header="0.5118110236220472" footer="0.5118110236220472"/>
  <pageSetup fitToHeight="2"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K18"/>
  <sheetViews>
    <sheetView view="pageBreakPreview" zoomScale="60" zoomScaleNormal="90" zoomScalePageLayoutView="0" workbookViewId="0" topLeftCell="A1">
      <selection activeCell="H25" sqref="H25"/>
    </sheetView>
  </sheetViews>
  <sheetFormatPr defaultColWidth="11.57421875" defaultRowHeight="12.75"/>
  <cols>
    <col min="1" max="1" width="5.28125" style="122" customWidth="1"/>
    <col min="2" max="2" width="89.28125" style="122" customWidth="1"/>
    <col min="3" max="4" width="7.7109375" style="122" customWidth="1"/>
    <col min="5" max="5" width="9.00390625" style="110" customWidth="1"/>
    <col min="6" max="6" width="8.7109375" style="110" customWidth="1"/>
    <col min="7" max="7" width="9.140625" style="110" customWidth="1"/>
    <col min="8" max="9" width="15.28125" style="110" customWidth="1"/>
    <col min="10" max="10" width="12.7109375" style="110" hidden="1" customWidth="1"/>
    <col min="11" max="11" width="12.7109375" style="122" customWidth="1"/>
    <col min="12" max="16384" width="11.57421875" style="122" customWidth="1"/>
  </cols>
  <sheetData>
    <row r="1" spans="1:11" s="74" customFormat="1" ht="24" customHeight="1">
      <c r="A1" s="117" t="s">
        <v>276</v>
      </c>
      <c r="E1" s="67"/>
      <c r="F1" s="67"/>
      <c r="G1" s="67"/>
      <c r="H1" s="67"/>
      <c r="I1" s="75" t="s">
        <v>86</v>
      </c>
      <c r="J1" s="67"/>
      <c r="K1" s="75"/>
    </row>
    <row r="2" spans="1:10" s="116" customFormat="1" ht="41.25" customHeight="1">
      <c r="A2" s="76" t="s">
        <v>37</v>
      </c>
      <c r="B2" s="76" t="s">
        <v>45</v>
      </c>
      <c r="C2" s="76" t="s">
        <v>93</v>
      </c>
      <c r="D2" s="76" t="s">
        <v>87</v>
      </c>
      <c r="E2" s="76" t="s">
        <v>88</v>
      </c>
      <c r="F2" s="76" t="s">
        <v>94</v>
      </c>
      <c r="G2" s="76" t="s">
        <v>89</v>
      </c>
      <c r="H2" s="76" t="s">
        <v>90</v>
      </c>
      <c r="I2" s="76" t="s">
        <v>91</v>
      </c>
      <c r="J2" s="118" t="s">
        <v>95</v>
      </c>
    </row>
    <row r="3" spans="1:10" ht="23.25" customHeight="1">
      <c r="A3" s="365">
        <v>1</v>
      </c>
      <c r="B3" s="120" t="s">
        <v>92</v>
      </c>
      <c r="C3" s="370" t="s">
        <v>44</v>
      </c>
      <c r="D3" s="366">
        <v>3</v>
      </c>
      <c r="E3" s="363"/>
      <c r="F3" s="368">
        <v>0.23</v>
      </c>
      <c r="G3" s="363">
        <f>E3*1.23</f>
        <v>0</v>
      </c>
      <c r="H3" s="362">
        <f>D3*E3</f>
        <v>0</v>
      </c>
      <c r="I3" s="362">
        <f>H3*1.23</f>
        <v>0</v>
      </c>
      <c r="J3" s="362">
        <v>0</v>
      </c>
    </row>
    <row r="4" spans="1:11" ht="104.25" customHeight="1">
      <c r="A4" s="365"/>
      <c r="B4" s="69" t="s">
        <v>202</v>
      </c>
      <c r="C4" s="369"/>
      <c r="D4" s="367"/>
      <c r="E4" s="364"/>
      <c r="F4" s="369"/>
      <c r="G4" s="364"/>
      <c r="H4" s="362"/>
      <c r="I4" s="362"/>
      <c r="J4" s="362"/>
      <c r="K4" s="174"/>
    </row>
    <row r="5" spans="1:10" s="68" customFormat="1" ht="25.5" customHeight="1">
      <c r="A5" s="70"/>
      <c r="B5" s="71"/>
      <c r="C5" s="71"/>
      <c r="D5" s="71"/>
      <c r="E5" s="70"/>
      <c r="F5" s="70"/>
      <c r="G5" s="72" t="s">
        <v>68</v>
      </c>
      <c r="H5" s="73">
        <f>H3</f>
        <v>0</v>
      </c>
      <c r="I5" s="73">
        <f>I3</f>
        <v>0</v>
      </c>
      <c r="J5" s="80">
        <f>J3</f>
        <v>0</v>
      </c>
    </row>
    <row r="6" spans="1:9" ht="12">
      <c r="A6" s="123"/>
      <c r="B6" s="124"/>
      <c r="C6" s="124"/>
      <c r="D6" s="124"/>
      <c r="E6" s="123"/>
      <c r="F6" s="123"/>
      <c r="G6" s="123"/>
      <c r="H6" s="123"/>
      <c r="I6" s="123"/>
    </row>
    <row r="9" spans="1:8" ht="12">
      <c r="A9" s="218">
        <v>1</v>
      </c>
      <c r="B9" s="361" t="s">
        <v>198</v>
      </c>
      <c r="C9" s="361"/>
      <c r="D9" s="361"/>
      <c r="E9" s="361"/>
      <c r="F9" s="361"/>
      <c r="G9" s="361"/>
      <c r="H9" s="361"/>
    </row>
    <row r="10" spans="1:8" ht="28.5" customHeight="1">
      <c r="A10" s="218">
        <v>2</v>
      </c>
      <c r="B10" s="360" t="s">
        <v>199</v>
      </c>
      <c r="C10" s="360"/>
      <c r="D10" s="360"/>
      <c r="E10" s="360"/>
      <c r="F10" s="360"/>
      <c r="G10" s="360"/>
      <c r="H10" s="360"/>
    </row>
    <row r="11" spans="1:8" ht="18.75" customHeight="1">
      <c r="A11" s="218">
        <v>3</v>
      </c>
      <c r="B11" s="360" t="s">
        <v>232</v>
      </c>
      <c r="C11" s="360"/>
      <c r="D11" s="360"/>
      <c r="E11" s="360"/>
      <c r="F11" s="360"/>
      <c r="G11" s="360"/>
      <c r="H11" s="360"/>
    </row>
    <row r="12" spans="1:8" ht="38.25" customHeight="1">
      <c r="A12" s="218">
        <v>4</v>
      </c>
      <c r="B12" s="361" t="s">
        <v>201</v>
      </c>
      <c r="C12" s="361"/>
      <c r="D12" s="361"/>
      <c r="E12" s="361"/>
      <c r="F12" s="361"/>
      <c r="G12" s="361"/>
      <c r="H12" s="361"/>
    </row>
    <row r="13" spans="1:8" ht="30.75" customHeight="1">
      <c r="A13" s="218">
        <v>5</v>
      </c>
      <c r="B13" s="361" t="s">
        <v>375</v>
      </c>
      <c r="C13" s="361"/>
      <c r="D13" s="361"/>
      <c r="E13" s="361"/>
      <c r="F13" s="361"/>
      <c r="G13" s="361"/>
      <c r="H13" s="361"/>
    </row>
    <row r="14" spans="1:8" ht="27" customHeight="1">
      <c r="A14" s="218">
        <v>6</v>
      </c>
      <c r="B14" s="360" t="s">
        <v>143</v>
      </c>
      <c r="C14" s="360"/>
      <c r="D14" s="360"/>
      <c r="E14" s="360"/>
      <c r="F14" s="360"/>
      <c r="G14" s="360"/>
      <c r="H14" s="360"/>
    </row>
    <row r="15" spans="1:8" ht="28.5" customHeight="1">
      <c r="A15" s="218">
        <v>7</v>
      </c>
      <c r="B15" s="360" t="s">
        <v>207</v>
      </c>
      <c r="C15" s="360"/>
      <c r="D15" s="360"/>
      <c r="E15" s="360"/>
      <c r="F15" s="360"/>
      <c r="G15" s="360"/>
      <c r="H15" s="360"/>
    </row>
    <row r="16" spans="1:8" ht="20.25" customHeight="1">
      <c r="A16" s="218">
        <v>8</v>
      </c>
      <c r="B16" s="360" t="s">
        <v>212</v>
      </c>
      <c r="C16" s="360"/>
      <c r="D16" s="360"/>
      <c r="E16" s="360"/>
      <c r="F16" s="360"/>
      <c r="G16" s="360"/>
      <c r="H16" s="360"/>
    </row>
    <row r="17" spans="1:8" ht="33" customHeight="1">
      <c r="A17" s="218">
        <v>9</v>
      </c>
      <c r="B17" s="360" t="s">
        <v>208</v>
      </c>
      <c r="C17" s="360"/>
      <c r="D17" s="360"/>
      <c r="E17" s="360"/>
      <c r="F17" s="360"/>
      <c r="G17" s="360"/>
      <c r="H17" s="360"/>
    </row>
    <row r="18" spans="1:8" ht="31.5" customHeight="1">
      <c r="A18" s="132"/>
      <c r="B18" s="371"/>
      <c r="C18" s="371"/>
      <c r="D18" s="371"/>
      <c r="E18" s="371"/>
      <c r="F18" s="371"/>
      <c r="G18" s="371"/>
      <c r="H18" s="371"/>
    </row>
  </sheetData>
  <sheetProtection/>
  <mergeCells count="19">
    <mergeCell ref="B18:H18"/>
    <mergeCell ref="B17:H17"/>
    <mergeCell ref="B14:H14"/>
    <mergeCell ref="B15:H15"/>
    <mergeCell ref="B10:H10"/>
    <mergeCell ref="B9:H9"/>
    <mergeCell ref="B16:H16"/>
    <mergeCell ref="B11:H11"/>
    <mergeCell ref="B12:H12"/>
    <mergeCell ref="B13:H13"/>
    <mergeCell ref="J3:J4"/>
    <mergeCell ref="I3:I4"/>
    <mergeCell ref="G3:G4"/>
    <mergeCell ref="H3:H4"/>
    <mergeCell ref="A3:A4"/>
    <mergeCell ref="D3:D4"/>
    <mergeCell ref="E3:E4"/>
    <mergeCell ref="F3:F4"/>
    <mergeCell ref="C3:C4"/>
  </mergeCells>
  <printOptions/>
  <pageMargins left="0.4" right="0.25" top="0.49" bottom="0.7480314960629921" header="0.31496062992125984" footer="0.31496062992125984"/>
  <pageSetup fitToHeight="1" fitToWidth="1" horizontalDpi="600" verticalDpi="600" orientation="landscape" paperSize="9" scale="79" r:id="rId1"/>
</worksheet>
</file>

<file path=xl/worksheets/sheet30.xml><?xml version="1.0" encoding="utf-8"?>
<worksheet xmlns="http://schemas.openxmlformats.org/spreadsheetml/2006/main" xmlns:r="http://schemas.openxmlformats.org/officeDocument/2006/relationships">
  <sheetPr>
    <tabColor rgb="FF00B050"/>
  </sheetPr>
  <dimension ref="A1:M10"/>
  <sheetViews>
    <sheetView view="pageBreakPreview" zoomScale="60" zoomScalePageLayoutView="0" workbookViewId="0" topLeftCell="A1">
      <selection activeCell="H25" sqref="H25"/>
    </sheetView>
  </sheetViews>
  <sheetFormatPr defaultColWidth="9.140625" defaultRowHeight="24.75" customHeight="1"/>
  <cols>
    <col min="1" max="1" width="5.7109375" style="15" customWidth="1"/>
    <col min="2" max="2" width="54.42187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2.7109375" style="15" customWidth="1"/>
    <col min="10" max="10" width="19.421875" style="15" customWidth="1"/>
    <col min="11" max="16384" width="9.140625" style="15" customWidth="1"/>
  </cols>
  <sheetData>
    <row r="1" spans="1:9" s="20" customFormat="1" ht="24.75" customHeight="1">
      <c r="A1" s="12" t="s">
        <v>84</v>
      </c>
      <c r="B1" s="24"/>
      <c r="C1" s="17"/>
      <c r="D1" s="17"/>
      <c r="E1" s="21"/>
      <c r="F1" s="21"/>
      <c r="G1" s="21"/>
      <c r="H1" s="21"/>
      <c r="I1" s="35" t="s">
        <v>9</v>
      </c>
    </row>
    <row r="2" spans="1:9" s="20" customFormat="1" ht="21">
      <c r="A2" s="29" t="s">
        <v>37</v>
      </c>
      <c r="B2" s="29" t="s">
        <v>45</v>
      </c>
      <c r="C2" s="29" t="s">
        <v>38</v>
      </c>
      <c r="D2" s="29" t="s">
        <v>39</v>
      </c>
      <c r="E2" s="32" t="s">
        <v>70</v>
      </c>
      <c r="F2" s="29" t="s">
        <v>34</v>
      </c>
      <c r="G2" s="29" t="s">
        <v>71</v>
      </c>
      <c r="H2" s="29" t="s">
        <v>41</v>
      </c>
      <c r="I2" s="29" t="s">
        <v>42</v>
      </c>
    </row>
    <row r="3" spans="1:13" ht="51.75" customHeight="1">
      <c r="A3" s="31">
        <v>1</v>
      </c>
      <c r="B3" s="147" t="s">
        <v>230</v>
      </c>
      <c r="C3" s="1" t="s">
        <v>168</v>
      </c>
      <c r="D3" s="33">
        <v>3</v>
      </c>
      <c r="E3" s="7"/>
      <c r="F3" s="7">
        <f>E3*1.08</f>
        <v>0</v>
      </c>
      <c r="G3" s="7">
        <f>D3*E3</f>
        <v>0</v>
      </c>
      <c r="H3" s="8">
        <v>0.08</v>
      </c>
      <c r="I3" s="7">
        <f>G3*1.08</f>
        <v>0</v>
      </c>
      <c r="M3" s="23"/>
    </row>
    <row r="4" spans="2:9" ht="24.75" customHeight="1">
      <c r="B4" s="13"/>
      <c r="E4" s="50"/>
      <c r="F4" s="20" t="s">
        <v>68</v>
      </c>
      <c r="G4" s="60">
        <f>G3</f>
        <v>0</v>
      </c>
      <c r="H4" s="58" t="s">
        <v>67</v>
      </c>
      <c r="I4" s="60">
        <f>I3</f>
        <v>0</v>
      </c>
    </row>
    <row r="6" spans="2:9" ht="24.75" customHeight="1">
      <c r="B6" s="191" t="s">
        <v>145</v>
      </c>
      <c r="G6" s="51"/>
      <c r="I6" s="51"/>
    </row>
    <row r="7" s="63" customFormat="1" ht="15" customHeight="1"/>
    <row r="9" spans="2:9" ht="24.75" customHeight="1">
      <c r="B9" s="409" t="s">
        <v>231</v>
      </c>
      <c r="C9" s="409"/>
      <c r="D9" s="409"/>
      <c r="E9" s="409"/>
      <c r="F9" s="409"/>
      <c r="G9" s="409"/>
      <c r="H9" s="409"/>
      <c r="I9" s="409"/>
    </row>
    <row r="10" ht="24.75" customHeight="1">
      <c r="B10" s="297"/>
    </row>
  </sheetData>
  <sheetProtection/>
  <mergeCells count="1">
    <mergeCell ref="B9:I9"/>
  </mergeCells>
  <printOptions/>
  <pageMargins left="0.31496062992125984" right="0.11811023622047245" top="0.5511811023622047" bottom="0.984251968503937" header="0.5118110236220472" footer="0.5118110236220472"/>
  <pageSetup fitToHeight="2" horizontalDpi="600" verticalDpi="600" orientation="landscape" paperSize="9" scale="87" r:id="rId1"/>
</worksheet>
</file>

<file path=xl/worksheets/sheet31.xml><?xml version="1.0" encoding="utf-8"?>
<worksheet xmlns="http://schemas.openxmlformats.org/spreadsheetml/2006/main" xmlns:r="http://schemas.openxmlformats.org/officeDocument/2006/relationships">
  <sheetPr>
    <tabColor rgb="FF00B050"/>
  </sheetPr>
  <dimension ref="A1:I9"/>
  <sheetViews>
    <sheetView view="pageBreakPreview" zoomScale="60" zoomScalePageLayoutView="0" workbookViewId="0" topLeftCell="A1">
      <selection activeCell="H25" sqref="H25"/>
    </sheetView>
  </sheetViews>
  <sheetFormatPr defaultColWidth="9.140625" defaultRowHeight="24.75" customHeight="1"/>
  <cols>
    <col min="1" max="1" width="5.7109375" style="15" customWidth="1"/>
    <col min="2" max="2" width="54.42187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2.7109375" style="15" customWidth="1"/>
    <col min="10" max="10" width="19.140625" style="15" customWidth="1"/>
    <col min="11" max="16384" width="9.140625" style="15" customWidth="1"/>
  </cols>
  <sheetData>
    <row r="1" spans="1:9" s="20" customFormat="1" ht="24.75" customHeight="1">
      <c r="A1" s="12" t="s">
        <v>85</v>
      </c>
      <c r="B1" s="24"/>
      <c r="C1" s="17"/>
      <c r="D1" s="17"/>
      <c r="E1" s="21"/>
      <c r="F1" s="21"/>
      <c r="G1" s="21"/>
      <c r="H1" s="21"/>
      <c r="I1" s="35" t="s">
        <v>12</v>
      </c>
    </row>
    <row r="2" spans="1:9" s="20" customFormat="1" ht="21">
      <c r="A2" s="29" t="s">
        <v>37</v>
      </c>
      <c r="B2" s="29" t="s">
        <v>45</v>
      </c>
      <c r="C2" s="29" t="s">
        <v>38</v>
      </c>
      <c r="D2" s="29" t="s">
        <v>39</v>
      </c>
      <c r="E2" s="32" t="s">
        <v>70</v>
      </c>
      <c r="F2" s="29" t="s">
        <v>34</v>
      </c>
      <c r="G2" s="29" t="s">
        <v>71</v>
      </c>
      <c r="H2" s="29" t="s">
        <v>41</v>
      </c>
      <c r="I2" s="29" t="s">
        <v>42</v>
      </c>
    </row>
    <row r="3" spans="1:9" ht="51.75" customHeight="1">
      <c r="A3" s="3" t="s">
        <v>151</v>
      </c>
      <c r="B3" s="148" t="s">
        <v>248</v>
      </c>
      <c r="C3" s="2" t="s">
        <v>251</v>
      </c>
      <c r="D3" s="33">
        <v>10</v>
      </c>
      <c r="E3" s="7"/>
      <c r="F3" s="7">
        <f>E3*1.23</f>
        <v>0</v>
      </c>
      <c r="G3" s="7">
        <f>D3*E3</f>
        <v>0</v>
      </c>
      <c r="H3" s="8">
        <v>0.23</v>
      </c>
      <c r="I3" s="7">
        <f>D3*F3</f>
        <v>0</v>
      </c>
    </row>
    <row r="4" spans="1:9" ht="60" customHeight="1">
      <c r="A4" s="130" t="s">
        <v>249</v>
      </c>
      <c r="B4" s="149" t="s">
        <v>250</v>
      </c>
      <c r="C4" s="2" t="s">
        <v>251</v>
      </c>
      <c r="D4" s="150">
        <v>4</v>
      </c>
      <c r="E4" s="42"/>
      <c r="F4" s="2">
        <f>E4*1.23</f>
        <v>0</v>
      </c>
      <c r="G4" s="7">
        <f>D4*E4</f>
        <v>0</v>
      </c>
      <c r="H4" s="8">
        <v>0.23</v>
      </c>
      <c r="I4" s="7">
        <f>D4*F4</f>
        <v>0</v>
      </c>
    </row>
    <row r="5" spans="6:9" ht="24.75" customHeight="1">
      <c r="F5" s="20" t="s">
        <v>68</v>
      </c>
      <c r="G5" s="60">
        <f>SUM(G3:G4)</f>
        <v>0</v>
      </c>
      <c r="H5" s="60"/>
      <c r="I5" s="60">
        <f>SUM(I3:I4)</f>
        <v>0</v>
      </c>
    </row>
    <row r="7" s="63" customFormat="1" ht="15" customHeight="1"/>
    <row r="9" spans="2:9" ht="24.75" customHeight="1">
      <c r="B9" s="409"/>
      <c r="C9" s="409"/>
      <c r="D9" s="409"/>
      <c r="E9" s="409"/>
      <c r="F9" s="409"/>
      <c r="G9" s="409"/>
      <c r="H9" s="409"/>
      <c r="I9" s="409"/>
    </row>
  </sheetData>
  <sheetProtection/>
  <mergeCells count="1">
    <mergeCell ref="B9:I9"/>
  </mergeCells>
  <printOptions/>
  <pageMargins left="0.31496062992125984" right="0.11811023622047245" top="0.5511811023622047" bottom="0.984251968503937" header="0.5118110236220472" footer="0.5118110236220472"/>
  <pageSetup fitToHeight="2" horizontalDpi="600" verticalDpi="600" orientation="landscape" paperSize="9" scale="87" r:id="rId1"/>
</worksheet>
</file>

<file path=xl/worksheets/sheet32.xml><?xml version="1.0" encoding="utf-8"?>
<worksheet xmlns="http://schemas.openxmlformats.org/spreadsheetml/2006/main" xmlns:r="http://schemas.openxmlformats.org/officeDocument/2006/relationships">
  <sheetPr>
    <tabColor rgb="FF00B050"/>
  </sheetPr>
  <dimension ref="A1:K9"/>
  <sheetViews>
    <sheetView view="pageBreakPreview" zoomScale="60" zoomScalePageLayoutView="0" workbookViewId="0" topLeftCell="A1">
      <selection activeCell="H25" sqref="H25"/>
    </sheetView>
  </sheetViews>
  <sheetFormatPr defaultColWidth="9.140625" defaultRowHeight="24.75" customHeight="1"/>
  <cols>
    <col min="1" max="1" width="5.7109375" style="15" customWidth="1"/>
    <col min="2" max="2" width="54.42187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3.140625" style="15" customWidth="1"/>
    <col min="10" max="10" width="12.7109375" style="23" customWidth="1"/>
    <col min="11" max="16384" width="9.140625" style="15" customWidth="1"/>
  </cols>
  <sheetData>
    <row r="1" spans="1:10" s="20" customFormat="1" ht="24.75" customHeight="1">
      <c r="A1" s="12" t="s">
        <v>8</v>
      </c>
      <c r="B1" s="24"/>
      <c r="C1" s="17"/>
      <c r="D1" s="17"/>
      <c r="E1" s="21"/>
      <c r="F1" s="21"/>
      <c r="G1" s="21"/>
      <c r="H1" s="21"/>
      <c r="I1" s="35" t="s">
        <v>270</v>
      </c>
      <c r="J1" s="35"/>
    </row>
    <row r="2" spans="1:10" s="20" customFormat="1" ht="21">
      <c r="A2" s="29" t="s">
        <v>37</v>
      </c>
      <c r="B2" s="29" t="s">
        <v>45</v>
      </c>
      <c r="C2" s="29" t="s">
        <v>38</v>
      </c>
      <c r="D2" s="29" t="s">
        <v>39</v>
      </c>
      <c r="E2" s="32" t="s">
        <v>70</v>
      </c>
      <c r="F2" s="29" t="s">
        <v>34</v>
      </c>
      <c r="G2" s="29" t="s">
        <v>71</v>
      </c>
      <c r="H2" s="29" t="s">
        <v>41</v>
      </c>
      <c r="I2" s="29" t="s">
        <v>42</v>
      </c>
      <c r="J2" s="30"/>
    </row>
    <row r="3" spans="1:10" ht="51.75" customHeight="1">
      <c r="A3" s="31">
        <v>1</v>
      </c>
      <c r="B3" s="151" t="s">
        <v>172</v>
      </c>
      <c r="C3" s="1" t="s">
        <v>43</v>
      </c>
      <c r="D3" s="33">
        <v>100</v>
      </c>
      <c r="E3" s="7"/>
      <c r="F3" s="7">
        <f>E3*1.08</f>
        <v>0</v>
      </c>
      <c r="G3" s="7">
        <f>D3*E3</f>
        <v>0</v>
      </c>
      <c r="H3" s="8">
        <v>0.08</v>
      </c>
      <c r="I3" s="7">
        <f>G3*1.08</f>
        <v>0</v>
      </c>
      <c r="J3" s="14"/>
    </row>
    <row r="4" spans="2:10" ht="24.75" customHeight="1">
      <c r="B4" s="13"/>
      <c r="E4" s="50"/>
      <c r="F4" s="20" t="s">
        <v>68</v>
      </c>
      <c r="G4" s="60">
        <f>G3</f>
        <v>0</v>
      </c>
      <c r="H4" s="58" t="s">
        <v>67</v>
      </c>
      <c r="I4" s="60">
        <f>I3</f>
        <v>0</v>
      </c>
      <c r="J4" s="60"/>
    </row>
    <row r="6" spans="1:11" ht="24.75" customHeight="1">
      <c r="A6" s="331"/>
      <c r="B6" s="407" t="s">
        <v>331</v>
      </c>
      <c r="C6" s="408"/>
      <c r="D6" s="408"/>
      <c r="E6" s="408"/>
      <c r="F6" s="408"/>
      <c r="G6" s="408"/>
      <c r="H6" s="408"/>
      <c r="I6" s="408"/>
      <c r="J6" s="408"/>
      <c r="K6" s="413"/>
    </row>
    <row r="7" s="63" customFormat="1" ht="15" customHeight="1"/>
    <row r="9" spans="2:6" ht="24.75" customHeight="1">
      <c r="B9" s="412"/>
      <c r="C9" s="412"/>
      <c r="D9" s="412"/>
      <c r="E9" s="412"/>
      <c r="F9" s="412"/>
    </row>
  </sheetData>
  <sheetProtection/>
  <mergeCells count="2">
    <mergeCell ref="B9:F9"/>
    <mergeCell ref="B6:K6"/>
  </mergeCells>
  <printOptions/>
  <pageMargins left="0.31496062992125984" right="0.11811023622047245" top="0.5511811023622047" bottom="0.984251968503937" header="0.5118110236220472" footer="0.5118110236220472"/>
  <pageSetup fitToHeight="2" horizontalDpi="600" verticalDpi="600" orientation="landscape" paperSize="9" scale="87" r:id="rId1"/>
</worksheet>
</file>

<file path=xl/worksheets/sheet33.xml><?xml version="1.0" encoding="utf-8"?>
<worksheet xmlns="http://schemas.openxmlformats.org/spreadsheetml/2006/main" xmlns:r="http://schemas.openxmlformats.org/officeDocument/2006/relationships">
  <sheetPr>
    <tabColor rgb="FF00B050"/>
  </sheetPr>
  <dimension ref="A1:R14"/>
  <sheetViews>
    <sheetView view="pageBreakPreview" zoomScale="60" zoomScalePageLayoutView="0" workbookViewId="0" topLeftCell="A1">
      <selection activeCell="H25" sqref="H25"/>
    </sheetView>
  </sheetViews>
  <sheetFormatPr defaultColWidth="9.140625" defaultRowHeight="24.75" customHeight="1"/>
  <cols>
    <col min="1" max="1" width="5.7109375" style="15" customWidth="1"/>
    <col min="2" max="2" width="54.42187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2.7109375" style="15" customWidth="1"/>
    <col min="10" max="10" width="12.7109375" style="23" hidden="1" customWidth="1"/>
    <col min="11" max="16384" width="9.140625" style="15" customWidth="1"/>
  </cols>
  <sheetData>
    <row r="1" spans="1:10" s="20" customFormat="1" ht="24.75" customHeight="1">
      <c r="A1" s="12" t="s">
        <v>10</v>
      </c>
      <c r="B1" s="24"/>
      <c r="C1" s="17"/>
      <c r="D1" s="17"/>
      <c r="E1" s="21"/>
      <c r="F1" s="21"/>
      <c r="G1" s="21"/>
      <c r="H1" s="21"/>
      <c r="I1" s="35" t="s">
        <v>13</v>
      </c>
      <c r="J1" s="16"/>
    </row>
    <row r="2" spans="1:14" s="20" customFormat="1" ht="35.25" customHeight="1">
      <c r="A2" s="29" t="s">
        <v>37</v>
      </c>
      <c r="B2" s="29" t="s">
        <v>45</v>
      </c>
      <c r="C2" s="29" t="s">
        <v>38</v>
      </c>
      <c r="D2" s="29" t="s">
        <v>39</v>
      </c>
      <c r="E2" s="32" t="s">
        <v>70</v>
      </c>
      <c r="F2" s="29" t="s">
        <v>34</v>
      </c>
      <c r="G2" s="29" t="s">
        <v>71</v>
      </c>
      <c r="H2" s="29" t="s">
        <v>41</v>
      </c>
      <c r="I2" s="29" t="s">
        <v>42</v>
      </c>
      <c r="J2" s="118" t="s">
        <v>95</v>
      </c>
      <c r="M2" s="171"/>
      <c r="N2" s="171"/>
    </row>
    <row r="3" spans="1:14" ht="51.75" customHeight="1">
      <c r="A3" s="31">
        <v>1</v>
      </c>
      <c r="B3" s="147" t="s">
        <v>169</v>
      </c>
      <c r="C3" s="1" t="s">
        <v>44</v>
      </c>
      <c r="D3" s="33">
        <v>6</v>
      </c>
      <c r="E3" s="7"/>
      <c r="F3" s="7">
        <f>E3*1.23</f>
        <v>0</v>
      </c>
      <c r="G3" s="7">
        <f>D3*E3</f>
        <v>0</v>
      </c>
      <c r="H3" s="8">
        <v>0.23</v>
      </c>
      <c r="I3" s="7">
        <f>D3*F3</f>
        <v>0</v>
      </c>
      <c r="J3" s="14"/>
      <c r="M3" s="183"/>
      <c r="N3" s="181"/>
    </row>
    <row r="4" spans="2:10" ht="24.75" customHeight="1">
      <c r="B4" s="13"/>
      <c r="E4" s="50"/>
      <c r="F4" s="20" t="s">
        <v>68</v>
      </c>
      <c r="G4" s="60">
        <f>G3</f>
        <v>0</v>
      </c>
      <c r="H4" s="58" t="s">
        <v>67</v>
      </c>
      <c r="I4" s="60">
        <f>I3</f>
        <v>0</v>
      </c>
      <c r="J4" s="59" t="s">
        <v>67</v>
      </c>
    </row>
    <row r="6" spans="7:9" ht="24.75" customHeight="1">
      <c r="G6" s="51"/>
      <c r="I6" s="51"/>
    </row>
    <row r="7" spans="1:10" s="63" customFormat="1" ht="15" customHeight="1">
      <c r="A7" s="218">
        <v>1</v>
      </c>
      <c r="B7" s="361" t="s">
        <v>161</v>
      </c>
      <c r="C7" s="361"/>
      <c r="D7" s="361"/>
      <c r="E7" s="361"/>
      <c r="F7" s="361"/>
      <c r="G7" s="361"/>
      <c r="H7" s="361"/>
      <c r="I7" s="361"/>
      <c r="J7" s="361"/>
    </row>
    <row r="8" spans="1:18" ht="21.75" customHeight="1">
      <c r="A8" s="218">
        <v>2</v>
      </c>
      <c r="B8" s="360" t="s">
        <v>377</v>
      </c>
      <c r="C8" s="360"/>
      <c r="D8" s="360"/>
      <c r="E8" s="360"/>
      <c r="F8" s="360"/>
      <c r="G8" s="360"/>
      <c r="H8" s="360"/>
      <c r="I8" s="360"/>
      <c r="J8" s="360"/>
      <c r="K8" s="414"/>
      <c r="L8" s="414"/>
      <c r="M8" s="414"/>
      <c r="N8" s="414"/>
      <c r="O8" s="414"/>
      <c r="P8" s="414"/>
      <c r="Q8" s="414"/>
      <c r="R8" s="414"/>
    </row>
    <row r="9" spans="1:10" ht="39" customHeight="1">
      <c r="A9" s="218">
        <v>3</v>
      </c>
      <c r="B9" s="360" t="s">
        <v>207</v>
      </c>
      <c r="C9" s="360"/>
      <c r="D9" s="360"/>
      <c r="E9" s="360"/>
      <c r="F9" s="360"/>
      <c r="G9" s="360"/>
      <c r="H9" s="360"/>
      <c r="I9" s="360"/>
      <c r="J9" s="360"/>
    </row>
    <row r="10" spans="1:10" ht="33" customHeight="1">
      <c r="A10" s="218">
        <v>4</v>
      </c>
      <c r="B10" s="360" t="s">
        <v>212</v>
      </c>
      <c r="C10" s="360"/>
      <c r="D10" s="360"/>
      <c r="E10" s="360"/>
      <c r="F10" s="360"/>
      <c r="G10" s="360"/>
      <c r="H10" s="360"/>
      <c r="I10" s="360"/>
      <c r="J10" s="360"/>
    </row>
    <row r="11" spans="1:10" ht="24.75" customHeight="1">
      <c r="A11" s="331">
        <v>5</v>
      </c>
      <c r="B11" s="407" t="s">
        <v>331</v>
      </c>
      <c r="C11" s="408"/>
      <c r="D11" s="408"/>
      <c r="E11" s="408"/>
      <c r="F11" s="408"/>
      <c r="G11" s="408"/>
      <c r="H11" s="408"/>
      <c r="I11" s="408"/>
      <c r="J11" s="408"/>
    </row>
    <row r="14" spans="2:9" ht="24.75" customHeight="1">
      <c r="B14" s="409"/>
      <c r="C14" s="409"/>
      <c r="D14" s="409"/>
      <c r="E14" s="409"/>
      <c r="F14" s="409"/>
      <c r="G14" s="409"/>
      <c r="H14" s="409"/>
      <c r="I14" s="409"/>
    </row>
  </sheetData>
  <sheetProtection/>
  <mergeCells count="7">
    <mergeCell ref="K8:R8"/>
    <mergeCell ref="B14:I14"/>
    <mergeCell ref="B7:J7"/>
    <mergeCell ref="B8:J8"/>
    <mergeCell ref="B9:J9"/>
    <mergeCell ref="B10:J10"/>
    <mergeCell ref="B11:J11"/>
  </mergeCells>
  <printOptions/>
  <pageMargins left="0.31496062992125984" right="0.11811023622047245" top="0.5511811023622047" bottom="0.984251968503937" header="0.5118110236220472" footer="0.5118110236220472"/>
  <pageSetup fitToHeight="2" horizontalDpi="600" verticalDpi="600" orientation="landscape" paperSize="9" scale="87" r:id="rId1"/>
</worksheet>
</file>

<file path=xl/worksheets/sheet34.xml><?xml version="1.0" encoding="utf-8"?>
<worksheet xmlns="http://schemas.openxmlformats.org/spreadsheetml/2006/main" xmlns:r="http://schemas.openxmlformats.org/officeDocument/2006/relationships">
  <sheetPr>
    <tabColor rgb="FF00B050"/>
    <pageSetUpPr fitToPage="1"/>
  </sheetPr>
  <dimension ref="A1:K12"/>
  <sheetViews>
    <sheetView view="pageBreakPreview" zoomScale="60" zoomScalePageLayoutView="0" workbookViewId="0" topLeftCell="A1">
      <selection activeCell="H25" sqref="H25"/>
    </sheetView>
  </sheetViews>
  <sheetFormatPr defaultColWidth="9.140625" defaultRowHeight="12.75"/>
  <cols>
    <col min="2" max="2" width="53.28125" style="0" customWidth="1"/>
    <col min="7" max="7" width="15.8515625" style="0" customWidth="1"/>
    <col min="8" max="8" width="9.57421875" style="0" customWidth="1"/>
  </cols>
  <sheetData>
    <row r="1" spans="1:8" ht="12.75">
      <c r="A1" s="12" t="s">
        <v>11</v>
      </c>
      <c r="B1" s="24"/>
      <c r="C1" s="17"/>
      <c r="D1" s="17"/>
      <c r="E1" s="21"/>
      <c r="F1" s="21"/>
      <c r="G1" s="21"/>
      <c r="H1" s="21"/>
    </row>
    <row r="2" spans="1:8" ht="31.5">
      <c r="A2" s="29" t="s">
        <v>37</v>
      </c>
      <c r="B2" s="29" t="s">
        <v>45</v>
      </c>
      <c r="C2" s="29" t="s">
        <v>38</v>
      </c>
      <c r="D2" s="29" t="s">
        <v>39</v>
      </c>
      <c r="E2" s="32" t="s">
        <v>70</v>
      </c>
      <c r="F2" s="29" t="s">
        <v>34</v>
      </c>
      <c r="G2" s="29" t="s">
        <v>71</v>
      </c>
      <c r="H2" s="29" t="s">
        <v>41</v>
      </c>
    </row>
    <row r="3" spans="1:8" ht="207.75" customHeight="1">
      <c r="A3" s="31">
        <v>1</v>
      </c>
      <c r="B3" s="147" t="s">
        <v>329</v>
      </c>
      <c r="C3" s="1" t="s">
        <v>44</v>
      </c>
      <c r="D3" s="33">
        <v>4</v>
      </c>
      <c r="E3" s="7"/>
      <c r="F3" s="7">
        <f>E3*1.23</f>
        <v>0</v>
      </c>
      <c r="G3" s="7">
        <f>D3*E3</f>
        <v>0</v>
      </c>
      <c r="H3" s="8">
        <v>0.23</v>
      </c>
    </row>
    <row r="4" spans="1:8" ht="12.75">
      <c r="A4" s="15"/>
      <c r="B4" s="13"/>
      <c r="C4" s="15"/>
      <c r="D4" s="15"/>
      <c r="E4" s="50"/>
      <c r="F4" s="20" t="s">
        <v>68</v>
      </c>
      <c r="G4" s="60">
        <f>G3</f>
        <v>0</v>
      </c>
      <c r="H4" s="58" t="s">
        <v>67</v>
      </c>
    </row>
    <row r="5" spans="1:8" ht="12.75">
      <c r="A5" s="15"/>
      <c r="B5" s="15"/>
      <c r="C5" s="15"/>
      <c r="D5" s="15"/>
      <c r="E5" s="15"/>
      <c r="F5" s="15"/>
      <c r="G5" s="15"/>
      <c r="H5" s="15"/>
    </row>
    <row r="6" spans="1:8" ht="12.75">
      <c r="A6" s="15"/>
      <c r="B6" s="15"/>
      <c r="C6" s="15"/>
      <c r="D6" s="15"/>
      <c r="E6" s="15"/>
      <c r="F6" s="15"/>
      <c r="G6" s="51"/>
      <c r="H6" s="15"/>
    </row>
    <row r="7" spans="1:8" ht="12.75">
      <c r="A7" s="218">
        <v>1</v>
      </c>
      <c r="B7" s="415" t="s">
        <v>161</v>
      </c>
      <c r="C7" s="415"/>
      <c r="D7" s="415"/>
      <c r="E7" s="415"/>
      <c r="F7" s="415"/>
      <c r="G7" s="415"/>
      <c r="H7" s="415"/>
    </row>
    <row r="8" spans="1:11" ht="25.5" customHeight="1">
      <c r="A8" s="347">
        <v>2</v>
      </c>
      <c r="B8" s="416" t="s">
        <v>377</v>
      </c>
      <c r="C8" s="417"/>
      <c r="D8" s="417"/>
      <c r="E8" s="417"/>
      <c r="F8" s="417"/>
      <c r="G8" s="417"/>
      <c r="H8" s="417"/>
      <c r="I8" s="348"/>
      <c r="J8" s="348"/>
      <c r="K8" s="349"/>
    </row>
    <row r="9" spans="1:8" ht="20.25" customHeight="1">
      <c r="A9" s="218">
        <v>3</v>
      </c>
      <c r="B9" s="418" t="s">
        <v>207</v>
      </c>
      <c r="C9" s="418"/>
      <c r="D9" s="418"/>
      <c r="E9" s="418"/>
      <c r="F9" s="418"/>
      <c r="G9" s="418"/>
      <c r="H9" s="418"/>
    </row>
    <row r="10" spans="1:8" ht="14.25" customHeight="1">
      <c r="A10" s="218">
        <v>4</v>
      </c>
      <c r="B10" s="360" t="s">
        <v>212</v>
      </c>
      <c r="C10" s="360"/>
      <c r="D10" s="360"/>
      <c r="E10" s="360"/>
      <c r="F10" s="360"/>
      <c r="G10" s="360"/>
      <c r="H10" s="360"/>
    </row>
    <row r="11" spans="1:8" ht="12.75">
      <c r="A11" s="230">
        <v>5</v>
      </c>
      <c r="B11" s="391" t="s">
        <v>280</v>
      </c>
      <c r="C11" s="392"/>
      <c r="D11" s="392"/>
      <c r="E11" s="392"/>
      <c r="F11" s="392"/>
      <c r="G11" s="392"/>
      <c r="H11" s="392"/>
    </row>
    <row r="12" spans="1:8" ht="12.75">
      <c r="A12" s="271">
        <v>6</v>
      </c>
      <c r="B12" s="372" t="s">
        <v>219</v>
      </c>
      <c r="C12" s="373"/>
      <c r="D12" s="373"/>
      <c r="E12" s="373"/>
      <c r="F12" s="373"/>
      <c r="G12" s="373"/>
      <c r="H12" s="373"/>
    </row>
  </sheetData>
  <sheetProtection/>
  <mergeCells count="6">
    <mergeCell ref="B7:H7"/>
    <mergeCell ref="B8:H8"/>
    <mergeCell ref="B9:H9"/>
    <mergeCell ref="B10:H10"/>
    <mergeCell ref="B11:H11"/>
    <mergeCell ref="B12:H12"/>
  </mergeCells>
  <printOptions/>
  <pageMargins left="0.7" right="0.7" top="0.75" bottom="0.75" header="0.3" footer="0.3"/>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rgb="FF00B050"/>
    <pageSetUpPr fitToPage="1"/>
  </sheetPr>
  <dimension ref="A1:M8"/>
  <sheetViews>
    <sheetView view="pageBreakPreview" zoomScale="60" zoomScalePageLayoutView="0" workbookViewId="0" topLeftCell="A1">
      <selection activeCell="H25" sqref="H25"/>
    </sheetView>
  </sheetViews>
  <sheetFormatPr defaultColWidth="9.140625" defaultRowHeight="24.75" customHeight="1"/>
  <cols>
    <col min="1" max="1" width="5.7109375" style="15" customWidth="1"/>
    <col min="2" max="2" width="54.42187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2.7109375" style="15" customWidth="1"/>
    <col min="10" max="10" width="12.7109375" style="23" hidden="1" customWidth="1"/>
    <col min="11" max="11" width="14.421875" style="15" customWidth="1"/>
    <col min="12" max="12" width="0" style="15" hidden="1" customWidth="1"/>
    <col min="13" max="16384" width="9.140625" style="15" customWidth="1"/>
  </cols>
  <sheetData>
    <row r="1" spans="1:10" s="20" customFormat="1" ht="24.75" customHeight="1">
      <c r="A1" s="12" t="s">
        <v>14</v>
      </c>
      <c r="B1" s="24"/>
      <c r="C1" s="17"/>
      <c r="D1" s="17"/>
      <c r="E1" s="21"/>
      <c r="F1" s="21"/>
      <c r="G1" s="21"/>
      <c r="H1" s="21"/>
      <c r="I1" s="35" t="s">
        <v>17</v>
      </c>
      <c r="J1" s="16"/>
    </row>
    <row r="2" spans="1:13" s="20" customFormat="1" ht="35.25" customHeight="1">
      <c r="A2" s="29" t="s">
        <v>37</v>
      </c>
      <c r="B2" s="29" t="s">
        <v>45</v>
      </c>
      <c r="C2" s="29" t="s">
        <v>38</v>
      </c>
      <c r="D2" s="29" t="s">
        <v>39</v>
      </c>
      <c r="E2" s="32" t="s">
        <v>70</v>
      </c>
      <c r="F2" s="29" t="s">
        <v>34</v>
      </c>
      <c r="G2" s="29" t="s">
        <v>71</v>
      </c>
      <c r="H2" s="29" t="s">
        <v>41</v>
      </c>
      <c r="I2" s="29" t="s">
        <v>42</v>
      </c>
      <c r="J2" s="118" t="s">
        <v>95</v>
      </c>
      <c r="L2" s="171" t="s">
        <v>246</v>
      </c>
      <c r="M2" s="171"/>
    </row>
    <row r="3" spans="1:13" ht="48" customHeight="1">
      <c r="A3" s="31">
        <v>1</v>
      </c>
      <c r="B3" s="151" t="s">
        <v>288</v>
      </c>
      <c r="C3" s="1" t="s">
        <v>43</v>
      </c>
      <c r="D3" s="33">
        <v>30</v>
      </c>
      <c r="E3" s="7"/>
      <c r="F3" s="7">
        <f>E3*123%</f>
        <v>0</v>
      </c>
      <c r="G3" s="7">
        <f>D3*E3</f>
        <v>0</v>
      </c>
      <c r="H3" s="8">
        <v>0.23</v>
      </c>
      <c r="I3" s="7">
        <f>F3*D3</f>
        <v>0</v>
      </c>
      <c r="J3" s="14"/>
      <c r="L3" s="183">
        <v>30</v>
      </c>
      <c r="M3" s="187"/>
    </row>
    <row r="4" spans="1:13" ht="54" customHeight="1">
      <c r="A4" s="2">
        <v>2</v>
      </c>
      <c r="B4" s="154" t="s">
        <v>289</v>
      </c>
      <c r="C4" s="2" t="s">
        <v>43</v>
      </c>
      <c r="D4" s="150">
        <v>10</v>
      </c>
      <c r="E4" s="42"/>
      <c r="F4" s="7">
        <f>E4*123%</f>
        <v>0</v>
      </c>
      <c r="G4" s="2">
        <f>D4*E4</f>
        <v>0</v>
      </c>
      <c r="H4" s="152">
        <f>H3</f>
        <v>0.23</v>
      </c>
      <c r="I4" s="7">
        <f>F4*D4</f>
        <v>0</v>
      </c>
      <c r="J4" s="14"/>
      <c r="L4" s="183">
        <v>36</v>
      </c>
      <c r="M4" s="192"/>
    </row>
    <row r="5" spans="6:10" ht="24.75" customHeight="1">
      <c r="F5" s="20" t="s">
        <v>68</v>
      </c>
      <c r="G5" s="60">
        <f>SUM(G3:G4)</f>
        <v>0</v>
      </c>
      <c r="H5" s="60"/>
      <c r="I5" s="60">
        <f>SUM(I3:I4)</f>
        <v>0</v>
      </c>
      <c r="J5" s="60">
        <f>SUM(J3:J4)</f>
        <v>0</v>
      </c>
    </row>
    <row r="6" spans="7:9" ht="24.75" customHeight="1">
      <c r="G6" s="51"/>
      <c r="I6" s="51"/>
    </row>
    <row r="7" spans="1:8" ht="24.75" customHeight="1">
      <c r="A7" s="332">
        <v>1</v>
      </c>
      <c r="B7" s="419" t="s">
        <v>199</v>
      </c>
      <c r="C7" s="419"/>
      <c r="D7" s="419"/>
      <c r="E7" s="419"/>
      <c r="F7" s="419"/>
      <c r="G7" s="419"/>
      <c r="H7" s="419"/>
    </row>
    <row r="8" spans="1:10" ht="24.75" customHeight="1">
      <c r="A8" s="331">
        <v>2</v>
      </c>
      <c r="B8" s="420" t="s">
        <v>331</v>
      </c>
      <c r="C8" s="420"/>
      <c r="D8" s="420"/>
      <c r="E8" s="420"/>
      <c r="F8" s="420"/>
      <c r="G8" s="420"/>
      <c r="H8" s="420"/>
      <c r="I8" s="333"/>
      <c r="J8" s="333"/>
    </row>
  </sheetData>
  <sheetProtection/>
  <mergeCells count="2">
    <mergeCell ref="B7:H7"/>
    <mergeCell ref="B8:H8"/>
  </mergeCells>
  <printOptions/>
  <pageMargins left="0.31496062992125984" right="0.11811023622047245" top="0.5511811023622047" bottom="0.984251968503937" header="0.5118110236220472" footer="0.5118110236220472"/>
  <pageSetup fitToHeight="2"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rgb="FF00B050"/>
  </sheetPr>
  <dimension ref="A1:J10"/>
  <sheetViews>
    <sheetView view="pageBreakPreview" zoomScale="60" zoomScalePageLayoutView="0" workbookViewId="0" topLeftCell="A1">
      <selection activeCell="H25" sqref="H25"/>
    </sheetView>
  </sheetViews>
  <sheetFormatPr defaultColWidth="9.140625" defaultRowHeight="24.75" customHeight="1"/>
  <cols>
    <col min="1" max="1" width="5.7109375" style="15" customWidth="1"/>
    <col min="2" max="2" width="54.42187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2.7109375" style="15" customWidth="1"/>
    <col min="10" max="10" width="12.7109375" style="23" hidden="1" customWidth="1"/>
    <col min="11" max="16384" width="9.140625" style="15" customWidth="1"/>
  </cols>
  <sheetData>
    <row r="1" spans="1:10" s="20" customFormat="1" ht="24.75" customHeight="1">
      <c r="A1" s="12" t="s">
        <v>15</v>
      </c>
      <c r="B1" s="24"/>
      <c r="C1" s="17"/>
      <c r="D1" s="17"/>
      <c r="E1" s="21"/>
      <c r="F1" s="21"/>
      <c r="G1" s="21"/>
      <c r="H1" s="21"/>
      <c r="I1" s="35" t="s">
        <v>18</v>
      </c>
      <c r="J1" s="16"/>
    </row>
    <row r="2" spans="1:10" s="20" customFormat="1" ht="35.25" customHeight="1">
      <c r="A2" s="29" t="s">
        <v>37</v>
      </c>
      <c r="B2" s="29" t="s">
        <v>45</v>
      </c>
      <c r="C2" s="29" t="s">
        <v>38</v>
      </c>
      <c r="D2" s="29" t="s">
        <v>39</v>
      </c>
      <c r="E2" s="32" t="s">
        <v>70</v>
      </c>
      <c r="F2" s="29" t="s">
        <v>34</v>
      </c>
      <c r="G2" s="29" t="s">
        <v>71</v>
      </c>
      <c r="H2" s="29" t="s">
        <v>41</v>
      </c>
      <c r="I2" s="29" t="s">
        <v>42</v>
      </c>
      <c r="J2" s="118" t="s">
        <v>95</v>
      </c>
    </row>
    <row r="3" spans="1:10" ht="51.75" customHeight="1">
      <c r="A3" s="31">
        <v>1</v>
      </c>
      <c r="B3" s="151" t="s">
        <v>252</v>
      </c>
      <c r="C3" s="1" t="s">
        <v>43</v>
      </c>
      <c r="D3" s="33">
        <v>220</v>
      </c>
      <c r="E3" s="7"/>
      <c r="F3" s="7">
        <f>E3*1.23</f>
        <v>0</v>
      </c>
      <c r="G3" s="7">
        <f>D3*E3</f>
        <v>0</v>
      </c>
      <c r="H3" s="8">
        <v>0.23</v>
      </c>
      <c r="I3" s="7">
        <f>D3*F3</f>
        <v>0</v>
      </c>
      <c r="J3" s="14"/>
    </row>
    <row r="4" spans="1:10" ht="48" customHeight="1">
      <c r="A4" s="2">
        <v>2</v>
      </c>
      <c r="B4" s="154" t="s">
        <v>253</v>
      </c>
      <c r="C4" s="2" t="s">
        <v>43</v>
      </c>
      <c r="D4" s="150">
        <v>600</v>
      </c>
      <c r="E4" s="42"/>
      <c r="F4" s="7">
        <f>E4*1.23</f>
        <v>0</v>
      </c>
      <c r="G4" s="7">
        <f>D4*E4</f>
        <v>0</v>
      </c>
      <c r="H4" s="152">
        <f>H3</f>
        <v>0.23</v>
      </c>
      <c r="I4" s="7">
        <f>D4*F4</f>
        <v>0</v>
      </c>
      <c r="J4" s="14"/>
    </row>
    <row r="5" spans="6:10" ht="24.75" customHeight="1">
      <c r="F5" s="20" t="s">
        <v>68</v>
      </c>
      <c r="G5" s="60">
        <f>SUM(G3:G4)</f>
        <v>0</v>
      </c>
      <c r="H5" s="60"/>
      <c r="I5" s="60">
        <f>SUM(I3:I4)</f>
        <v>0</v>
      </c>
      <c r="J5" s="60">
        <f>SUM(J3:J4)</f>
        <v>0</v>
      </c>
    </row>
    <row r="6" spans="7:9" ht="24.75" customHeight="1">
      <c r="G6" s="51"/>
      <c r="I6" s="51"/>
    </row>
    <row r="7" s="63" customFormat="1" ht="15" customHeight="1"/>
    <row r="8" spans="1:8" ht="24.75" customHeight="1">
      <c r="A8" s="2">
        <v>1</v>
      </c>
      <c r="B8" s="360" t="s">
        <v>199</v>
      </c>
      <c r="C8" s="360"/>
      <c r="D8" s="360"/>
      <c r="E8" s="360"/>
      <c r="F8" s="360"/>
      <c r="G8" s="360"/>
      <c r="H8" s="360"/>
    </row>
    <row r="9" spans="1:8" ht="24.75" customHeight="1">
      <c r="A9" s="331">
        <v>2</v>
      </c>
      <c r="B9" s="420" t="s">
        <v>331</v>
      </c>
      <c r="C9" s="420"/>
      <c r="D9" s="420"/>
      <c r="E9" s="420"/>
      <c r="F9" s="420"/>
      <c r="G9" s="420"/>
      <c r="H9" s="420"/>
    </row>
    <row r="10" spans="2:9" ht="24.75" customHeight="1">
      <c r="B10" s="409"/>
      <c r="C10" s="409"/>
      <c r="D10" s="409"/>
      <c r="E10" s="409"/>
      <c r="F10" s="409"/>
      <c r="G10" s="409"/>
      <c r="H10" s="409"/>
      <c r="I10" s="409"/>
    </row>
  </sheetData>
  <sheetProtection/>
  <mergeCells count="3">
    <mergeCell ref="B10:I10"/>
    <mergeCell ref="B8:H8"/>
    <mergeCell ref="B9:H9"/>
  </mergeCells>
  <printOptions/>
  <pageMargins left="0.31496062992125984" right="0.11811023622047245" top="0.5511811023622047" bottom="0.984251968503937" header="0.5118110236220472" footer="0.5118110236220472"/>
  <pageSetup fitToHeight="2" horizontalDpi="600" verticalDpi="600" orientation="landscape" paperSize="9" scale="87" r:id="rId1"/>
</worksheet>
</file>

<file path=xl/worksheets/sheet37.xml><?xml version="1.0" encoding="utf-8"?>
<worksheet xmlns="http://schemas.openxmlformats.org/spreadsheetml/2006/main" xmlns:r="http://schemas.openxmlformats.org/officeDocument/2006/relationships">
  <sheetPr>
    <tabColor rgb="FF00B050"/>
  </sheetPr>
  <dimension ref="A1:M9"/>
  <sheetViews>
    <sheetView view="pageBreakPreview" zoomScale="60" zoomScalePageLayoutView="0" workbookViewId="0" topLeftCell="A1">
      <selection activeCell="H25" sqref="H25"/>
    </sheetView>
  </sheetViews>
  <sheetFormatPr defaultColWidth="9.140625" defaultRowHeight="24.75" customHeight="1"/>
  <cols>
    <col min="1" max="1" width="5.7109375" style="15" customWidth="1"/>
    <col min="2" max="2" width="54.42187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2.7109375" style="15" customWidth="1"/>
    <col min="10" max="10" width="12.7109375" style="23" hidden="1" customWidth="1"/>
    <col min="11" max="16384" width="9.140625" style="15" customWidth="1"/>
  </cols>
  <sheetData>
    <row r="1" spans="1:10" s="20" customFormat="1" ht="24.75" customHeight="1">
      <c r="A1" s="12" t="s">
        <v>16</v>
      </c>
      <c r="B1" s="24"/>
      <c r="C1" s="17"/>
      <c r="D1" s="17"/>
      <c r="E1" s="21"/>
      <c r="F1" s="21"/>
      <c r="G1" s="21"/>
      <c r="H1" s="21"/>
      <c r="I1" s="35" t="s">
        <v>20</v>
      </c>
      <c r="J1" s="16"/>
    </row>
    <row r="2" spans="1:13" s="20" customFormat="1" ht="35.25" customHeight="1">
      <c r="A2" s="29" t="s">
        <v>37</v>
      </c>
      <c r="B2" s="29" t="s">
        <v>45</v>
      </c>
      <c r="C2" s="29" t="s">
        <v>38</v>
      </c>
      <c r="D2" s="29" t="s">
        <v>39</v>
      </c>
      <c r="E2" s="32" t="s">
        <v>70</v>
      </c>
      <c r="F2" s="29" t="s">
        <v>34</v>
      </c>
      <c r="G2" s="29" t="s">
        <v>71</v>
      </c>
      <c r="H2" s="29" t="s">
        <v>41</v>
      </c>
      <c r="I2" s="29" t="s">
        <v>42</v>
      </c>
      <c r="J2" s="118" t="s">
        <v>95</v>
      </c>
      <c r="M2" s="171"/>
    </row>
    <row r="3" spans="1:13" ht="51.75" customHeight="1">
      <c r="A3" s="31">
        <v>1</v>
      </c>
      <c r="B3" s="151" t="s">
        <v>254</v>
      </c>
      <c r="C3" s="1" t="s">
        <v>255</v>
      </c>
      <c r="D3" s="33">
        <v>5</v>
      </c>
      <c r="E3" s="7"/>
      <c r="F3" s="7">
        <f>E3*1.23</f>
        <v>0</v>
      </c>
      <c r="G3" s="7">
        <f>D3*E3</f>
        <v>0</v>
      </c>
      <c r="H3" s="8">
        <v>0.23</v>
      </c>
      <c r="I3" s="7">
        <f>D3*F3</f>
        <v>0</v>
      </c>
      <c r="J3" s="14"/>
      <c r="M3" s="187"/>
    </row>
    <row r="4" spans="2:10" ht="24.75" customHeight="1">
      <c r="B4" s="13"/>
      <c r="E4" s="50"/>
      <c r="F4" s="20" t="s">
        <v>68</v>
      </c>
      <c r="G4" s="60">
        <f>G3</f>
        <v>0</v>
      </c>
      <c r="H4" s="58" t="s">
        <v>67</v>
      </c>
      <c r="I4" s="60">
        <f>I3</f>
        <v>0</v>
      </c>
      <c r="J4" s="59" t="s">
        <v>67</v>
      </c>
    </row>
    <row r="6" spans="7:9" ht="24.75" customHeight="1">
      <c r="G6" s="51"/>
      <c r="I6" s="51"/>
    </row>
    <row r="7" s="63" customFormat="1" ht="15" customHeight="1"/>
    <row r="9" spans="2:9" ht="24.75" customHeight="1">
      <c r="B9" s="409"/>
      <c r="C9" s="409"/>
      <c r="D9" s="409"/>
      <c r="E9" s="409"/>
      <c r="F9" s="409"/>
      <c r="G9" s="409"/>
      <c r="H9" s="409"/>
      <c r="I9" s="409"/>
    </row>
  </sheetData>
  <sheetProtection/>
  <mergeCells count="1">
    <mergeCell ref="B9:I9"/>
  </mergeCells>
  <printOptions/>
  <pageMargins left="0.31496062992125984" right="0.11811023622047245" top="0.5511811023622047" bottom="0.984251968503937" header="0.5118110236220472" footer="0.5118110236220472"/>
  <pageSetup fitToHeight="2" horizontalDpi="600" verticalDpi="600" orientation="landscape" paperSize="9" scale="87" r:id="rId1"/>
</worksheet>
</file>

<file path=xl/worksheets/sheet38.xml><?xml version="1.0" encoding="utf-8"?>
<worksheet xmlns="http://schemas.openxmlformats.org/spreadsheetml/2006/main" xmlns:r="http://schemas.openxmlformats.org/officeDocument/2006/relationships">
  <sheetPr>
    <tabColor rgb="FF00B050"/>
  </sheetPr>
  <dimension ref="A1:N10"/>
  <sheetViews>
    <sheetView view="pageBreakPreview" zoomScale="60" zoomScalePageLayoutView="0" workbookViewId="0" topLeftCell="A1">
      <selection activeCell="H25" sqref="H25"/>
    </sheetView>
  </sheetViews>
  <sheetFormatPr defaultColWidth="9.140625" defaultRowHeight="24.75" customHeight="1"/>
  <cols>
    <col min="1" max="1" width="5.7109375" style="15" customWidth="1"/>
    <col min="2" max="2" width="54.42187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2.7109375" style="15" customWidth="1"/>
    <col min="10" max="10" width="12.7109375" style="23" hidden="1" customWidth="1"/>
    <col min="11" max="16384" width="9.140625" style="15" customWidth="1"/>
  </cols>
  <sheetData>
    <row r="1" spans="1:10" s="20" customFormat="1" ht="24.75" customHeight="1">
      <c r="A1" s="12" t="s">
        <v>19</v>
      </c>
      <c r="B1" s="24"/>
      <c r="C1" s="17"/>
      <c r="D1" s="17"/>
      <c r="E1" s="21"/>
      <c r="F1" s="21"/>
      <c r="G1" s="21"/>
      <c r="H1" s="21"/>
      <c r="I1" s="35" t="s">
        <v>23</v>
      </c>
      <c r="J1" s="16"/>
    </row>
    <row r="2" spans="1:14" s="20" customFormat="1" ht="35.25" customHeight="1">
      <c r="A2" s="29" t="s">
        <v>37</v>
      </c>
      <c r="B2" s="29" t="s">
        <v>45</v>
      </c>
      <c r="C2" s="29" t="s">
        <v>38</v>
      </c>
      <c r="D2" s="29" t="s">
        <v>39</v>
      </c>
      <c r="E2" s="32" t="s">
        <v>70</v>
      </c>
      <c r="F2" s="29" t="s">
        <v>34</v>
      </c>
      <c r="G2" s="29" t="s">
        <v>71</v>
      </c>
      <c r="H2" s="29" t="s">
        <v>41</v>
      </c>
      <c r="I2" s="29" t="s">
        <v>42</v>
      </c>
      <c r="J2" s="118" t="s">
        <v>95</v>
      </c>
      <c r="M2" s="171"/>
      <c r="N2" s="171"/>
    </row>
    <row r="3" spans="1:14" ht="51.75" customHeight="1">
      <c r="A3" s="31">
        <v>1</v>
      </c>
      <c r="B3" s="151" t="s">
        <v>256</v>
      </c>
      <c r="C3" s="1" t="s">
        <v>255</v>
      </c>
      <c r="D3" s="33">
        <v>5</v>
      </c>
      <c r="E3" s="7"/>
      <c r="F3" s="7">
        <f>E3*1.23</f>
        <v>0</v>
      </c>
      <c r="G3" s="7">
        <f>D3*E3</f>
        <v>0</v>
      </c>
      <c r="H3" s="8">
        <v>0.23</v>
      </c>
      <c r="I3" s="7">
        <f>D3*F3</f>
        <v>0</v>
      </c>
      <c r="J3" s="14"/>
      <c r="N3" s="187"/>
    </row>
    <row r="4" spans="2:10" ht="24.75" customHeight="1">
      <c r="B4" s="13"/>
      <c r="E4" s="50"/>
      <c r="F4" s="20" t="s">
        <v>68</v>
      </c>
      <c r="G4" s="60">
        <f>G3</f>
        <v>0</v>
      </c>
      <c r="H4" s="58" t="s">
        <v>67</v>
      </c>
      <c r="I4" s="60">
        <f>I3</f>
        <v>0</v>
      </c>
      <c r="J4" s="59" t="s">
        <v>67</v>
      </c>
    </row>
    <row r="6" spans="7:9" ht="24.75" customHeight="1">
      <c r="G6" s="51"/>
      <c r="I6" s="51"/>
    </row>
    <row r="7" s="63" customFormat="1" ht="15" customHeight="1"/>
    <row r="8" spans="2:9" ht="24.75" customHeight="1">
      <c r="B8" s="13"/>
      <c r="C8" s="13"/>
      <c r="D8" s="13"/>
      <c r="E8" s="13"/>
      <c r="F8" s="13"/>
      <c r="G8" s="13"/>
      <c r="H8" s="13"/>
      <c r="I8" s="13"/>
    </row>
    <row r="9" spans="2:9" ht="24.75" customHeight="1">
      <c r="B9" s="406"/>
      <c r="C9" s="406"/>
      <c r="D9" s="406"/>
      <c r="E9" s="406"/>
      <c r="F9" s="406"/>
      <c r="G9" s="406"/>
      <c r="H9" s="406"/>
      <c r="I9" s="406"/>
    </row>
    <row r="10" spans="2:9" ht="24.75" customHeight="1">
      <c r="B10" s="174"/>
      <c r="C10" s="13"/>
      <c r="D10" s="13"/>
      <c r="E10" s="13"/>
      <c r="F10" s="13"/>
      <c r="G10" s="13"/>
      <c r="H10" s="13"/>
      <c r="I10" s="13"/>
    </row>
  </sheetData>
  <sheetProtection/>
  <mergeCells count="1">
    <mergeCell ref="B9:I9"/>
  </mergeCells>
  <printOptions/>
  <pageMargins left="0.31496062992125984" right="0.11811023622047245" top="0.5511811023622047" bottom="0.984251968503937" header="0.5118110236220472" footer="0.5118110236220472"/>
  <pageSetup fitToHeight="2" horizontalDpi="600" verticalDpi="600" orientation="landscape" paperSize="9" scale="87" r:id="rId1"/>
</worksheet>
</file>

<file path=xl/worksheets/sheet39.xml><?xml version="1.0" encoding="utf-8"?>
<worksheet xmlns="http://schemas.openxmlformats.org/spreadsheetml/2006/main" xmlns:r="http://schemas.openxmlformats.org/officeDocument/2006/relationships">
  <sheetPr>
    <tabColor rgb="FF00B050"/>
  </sheetPr>
  <dimension ref="A1:N10"/>
  <sheetViews>
    <sheetView view="pageBreakPreview" zoomScale="60" zoomScalePageLayoutView="0" workbookViewId="0" topLeftCell="B1">
      <selection activeCell="H25" sqref="H25"/>
    </sheetView>
  </sheetViews>
  <sheetFormatPr defaultColWidth="9.140625" defaultRowHeight="24.75" customHeight="1"/>
  <cols>
    <col min="1" max="1" width="5.7109375" style="15" customWidth="1"/>
    <col min="2" max="2" width="54.42187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2.7109375" style="15" customWidth="1"/>
    <col min="10" max="10" width="12.7109375" style="23" hidden="1" customWidth="1"/>
    <col min="11" max="16384" width="9.140625" style="15" customWidth="1"/>
  </cols>
  <sheetData>
    <row r="1" spans="1:10" s="20" customFormat="1" ht="24.75" customHeight="1">
      <c r="A1" s="12" t="s">
        <v>21</v>
      </c>
      <c r="B1" s="24"/>
      <c r="C1" s="17"/>
      <c r="D1" s="17"/>
      <c r="E1" s="21"/>
      <c r="F1" s="21"/>
      <c r="G1" s="21"/>
      <c r="H1" s="21"/>
      <c r="I1" s="35" t="s">
        <v>24</v>
      </c>
      <c r="J1" s="16"/>
    </row>
    <row r="2" spans="1:14" s="20" customFormat="1" ht="35.25" customHeight="1">
      <c r="A2" s="29" t="s">
        <v>37</v>
      </c>
      <c r="B2" s="29" t="s">
        <v>45</v>
      </c>
      <c r="C2" s="29" t="s">
        <v>38</v>
      </c>
      <c r="D2" s="29" t="s">
        <v>39</v>
      </c>
      <c r="E2" s="32" t="s">
        <v>70</v>
      </c>
      <c r="F2" s="29" t="s">
        <v>34</v>
      </c>
      <c r="G2" s="29" t="s">
        <v>71</v>
      </c>
      <c r="H2" s="29" t="s">
        <v>41</v>
      </c>
      <c r="I2" s="29" t="s">
        <v>42</v>
      </c>
      <c r="J2" s="118" t="s">
        <v>95</v>
      </c>
      <c r="M2" s="171"/>
      <c r="N2" s="171"/>
    </row>
    <row r="3" spans="1:14" ht="51.75" customHeight="1">
      <c r="A3" s="31">
        <v>1</v>
      </c>
      <c r="B3" s="151" t="s">
        <v>257</v>
      </c>
      <c r="C3" s="1" t="s">
        <v>43</v>
      </c>
      <c r="D3" s="1">
        <v>20</v>
      </c>
      <c r="E3" s="145"/>
      <c r="F3" s="7">
        <f>E3*1.23</f>
        <v>0</v>
      </c>
      <c r="G3" s="7">
        <f>D3*E3</f>
        <v>0</v>
      </c>
      <c r="H3" s="8">
        <v>0.23</v>
      </c>
      <c r="I3" s="7">
        <f>D3*F3</f>
        <v>0</v>
      </c>
      <c r="J3" s="14"/>
      <c r="N3" s="187"/>
    </row>
    <row r="4" spans="2:10" ht="24.75" customHeight="1">
      <c r="B4" s="13"/>
      <c r="E4" s="50"/>
      <c r="F4" s="20" t="s">
        <v>68</v>
      </c>
      <c r="G4" s="60">
        <f>G3</f>
        <v>0</v>
      </c>
      <c r="H4" s="58" t="s">
        <v>67</v>
      </c>
      <c r="I4" s="60">
        <f>I3</f>
        <v>0</v>
      </c>
      <c r="J4" s="59" t="s">
        <v>67</v>
      </c>
    </row>
    <row r="6" s="63" customFormat="1" ht="15" customHeight="1"/>
    <row r="7" spans="1:8" ht="24.75" customHeight="1">
      <c r="A7" s="331">
        <v>1</v>
      </c>
      <c r="B7" s="420" t="s">
        <v>380</v>
      </c>
      <c r="C7" s="420"/>
      <c r="D7" s="420"/>
      <c r="E7" s="420"/>
      <c r="F7" s="420"/>
      <c r="G7" s="420"/>
      <c r="H7" s="420"/>
    </row>
    <row r="8" spans="2:6" ht="24.75" customHeight="1">
      <c r="B8" s="412"/>
      <c r="C8" s="412"/>
      <c r="D8" s="412"/>
      <c r="E8" s="412"/>
      <c r="F8" s="412"/>
    </row>
    <row r="10" spans="2:9" ht="24.75" customHeight="1">
      <c r="B10" s="409"/>
      <c r="C10" s="409"/>
      <c r="D10" s="409"/>
      <c r="E10" s="409"/>
      <c r="F10" s="409"/>
      <c r="G10" s="409"/>
      <c r="H10" s="409"/>
      <c r="I10" s="409"/>
    </row>
  </sheetData>
  <sheetProtection/>
  <mergeCells count="3">
    <mergeCell ref="B10:I10"/>
    <mergeCell ref="B8:F8"/>
    <mergeCell ref="B7:H7"/>
  </mergeCells>
  <printOptions/>
  <pageMargins left="0.31496062992125984" right="0.11811023622047245" top="0.5511811023622047" bottom="0.984251968503937" header="0.5118110236220472" footer="0.5118110236220472"/>
  <pageSetup fitToHeight="2"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L25"/>
  <sheetViews>
    <sheetView view="pageBreakPreview" zoomScale="60" zoomScaleNormal="80" zoomScalePageLayoutView="0" workbookViewId="0" topLeftCell="A1">
      <selection activeCell="H25" sqref="H25"/>
    </sheetView>
  </sheetViews>
  <sheetFormatPr defaultColWidth="11.57421875" defaultRowHeight="12.75"/>
  <cols>
    <col min="1" max="1" width="5.28125" style="122" customWidth="1"/>
    <col min="2" max="2" width="100.421875" style="122" customWidth="1"/>
    <col min="3" max="4" width="7.7109375" style="122" customWidth="1"/>
    <col min="5" max="5" width="9.00390625" style="110" customWidth="1"/>
    <col min="6" max="6" width="8.7109375" style="110" customWidth="1"/>
    <col min="7" max="7" width="9.140625" style="110" customWidth="1"/>
    <col min="8" max="9" width="15.28125" style="110" customWidth="1"/>
    <col min="10" max="10" width="12.7109375" style="110" hidden="1" customWidth="1"/>
    <col min="11" max="11" width="12.7109375" style="122" customWidth="1"/>
    <col min="12" max="12" width="11.57421875" style="253" customWidth="1"/>
    <col min="13" max="16384" width="11.57421875" style="122" customWidth="1"/>
  </cols>
  <sheetData>
    <row r="1" spans="1:12" s="74" customFormat="1" ht="24" customHeight="1">
      <c r="A1" s="117" t="s">
        <v>277</v>
      </c>
      <c r="F1" s="67"/>
      <c r="G1" s="67"/>
      <c r="H1" s="67"/>
      <c r="I1" s="75" t="s">
        <v>98</v>
      </c>
      <c r="K1" s="75"/>
      <c r="L1" s="266"/>
    </row>
    <row r="2" spans="1:11" s="116" customFormat="1" ht="41.25" customHeight="1">
      <c r="A2" s="76" t="s">
        <v>37</v>
      </c>
      <c r="B2" s="76" t="s">
        <v>45</v>
      </c>
      <c r="C2" s="76" t="s">
        <v>93</v>
      </c>
      <c r="D2" s="76" t="s">
        <v>87</v>
      </c>
      <c r="E2" s="76" t="s">
        <v>88</v>
      </c>
      <c r="F2" s="76" t="s">
        <v>94</v>
      </c>
      <c r="G2" s="76" t="s">
        <v>89</v>
      </c>
      <c r="H2" s="76" t="s">
        <v>90</v>
      </c>
      <c r="I2" s="76" t="s">
        <v>91</v>
      </c>
      <c r="J2" s="118" t="s">
        <v>95</v>
      </c>
      <c r="K2" s="97"/>
    </row>
    <row r="3" spans="1:12" ht="21" customHeight="1">
      <c r="A3" s="365">
        <v>1</v>
      </c>
      <c r="B3" s="120" t="s">
        <v>97</v>
      </c>
      <c r="C3" s="370" t="s">
        <v>44</v>
      </c>
      <c r="D3" s="366">
        <v>4</v>
      </c>
      <c r="E3" s="363"/>
      <c r="F3" s="368">
        <v>0.23</v>
      </c>
      <c r="G3" s="363"/>
      <c r="H3" s="363">
        <f>D3*E3</f>
        <v>0</v>
      </c>
      <c r="I3" s="363">
        <f>H3*1.23</f>
        <v>0</v>
      </c>
      <c r="J3" s="363">
        <v>1291.5</v>
      </c>
      <c r="K3" s="253"/>
      <c r="L3" s="122"/>
    </row>
    <row r="4" spans="1:12" ht="156" customHeight="1">
      <c r="A4" s="365"/>
      <c r="B4" s="79" t="s">
        <v>365</v>
      </c>
      <c r="C4" s="369"/>
      <c r="D4" s="367"/>
      <c r="E4" s="364"/>
      <c r="F4" s="369"/>
      <c r="G4" s="364"/>
      <c r="H4" s="364"/>
      <c r="I4" s="364"/>
      <c r="J4" s="364"/>
      <c r="K4" s="174"/>
      <c r="L4" s="122"/>
    </row>
    <row r="5" spans="1:11" s="68" customFormat="1" ht="22.5" customHeight="1">
      <c r="A5" s="70"/>
      <c r="B5" s="71"/>
      <c r="C5" s="71"/>
      <c r="D5" s="71"/>
      <c r="E5" s="70"/>
      <c r="F5" s="70"/>
      <c r="G5" s="72" t="s">
        <v>68</v>
      </c>
      <c r="H5" s="77">
        <f>H3</f>
        <v>0</v>
      </c>
      <c r="I5" s="77">
        <f>I3</f>
        <v>0</v>
      </c>
      <c r="J5" s="80">
        <f>J3</f>
        <v>1291.5</v>
      </c>
      <c r="K5" s="267"/>
    </row>
    <row r="6" ht="12">
      <c r="A6" s="123"/>
    </row>
    <row r="8" spans="1:8" ht="12">
      <c r="A8" s="218">
        <v>1</v>
      </c>
      <c r="B8" s="375" t="s">
        <v>198</v>
      </c>
      <c r="C8" s="376"/>
      <c r="D8" s="376"/>
      <c r="E8" s="376"/>
      <c r="F8" s="376"/>
      <c r="G8" s="376"/>
      <c r="H8" s="377"/>
    </row>
    <row r="9" spans="1:8" ht="27.75" customHeight="1">
      <c r="A9" s="218">
        <v>2</v>
      </c>
      <c r="B9" s="360" t="s">
        <v>199</v>
      </c>
      <c r="C9" s="360"/>
      <c r="D9" s="360"/>
      <c r="E9" s="360"/>
      <c r="F9" s="360"/>
      <c r="G9" s="360"/>
      <c r="H9" s="360"/>
    </row>
    <row r="10" spans="1:8" ht="21.75" customHeight="1">
      <c r="A10" s="218">
        <v>3</v>
      </c>
      <c r="B10" s="360" t="s">
        <v>271</v>
      </c>
      <c r="C10" s="360"/>
      <c r="D10" s="360"/>
      <c r="E10" s="360"/>
      <c r="F10" s="360"/>
      <c r="G10" s="360"/>
      <c r="H10" s="360"/>
    </row>
    <row r="11" spans="1:8" ht="23.25" customHeight="1">
      <c r="A11" s="218">
        <v>4</v>
      </c>
      <c r="B11" s="361" t="s">
        <v>201</v>
      </c>
      <c r="C11" s="361"/>
      <c r="D11" s="361"/>
      <c r="E11" s="361"/>
      <c r="F11" s="361"/>
      <c r="G11" s="361"/>
      <c r="H11" s="361"/>
    </row>
    <row r="12" spans="1:8" ht="33" customHeight="1">
      <c r="A12" s="218">
        <v>5</v>
      </c>
      <c r="B12" s="361" t="s">
        <v>375</v>
      </c>
      <c r="C12" s="361"/>
      <c r="D12" s="361"/>
      <c r="E12" s="361"/>
      <c r="F12" s="361"/>
      <c r="G12" s="361"/>
      <c r="H12" s="361"/>
    </row>
    <row r="13" spans="1:8" ht="27" customHeight="1">
      <c r="A13" s="218">
        <v>6</v>
      </c>
      <c r="B13" s="360" t="s">
        <v>143</v>
      </c>
      <c r="C13" s="360"/>
      <c r="D13" s="360"/>
      <c r="E13" s="360"/>
      <c r="F13" s="360"/>
      <c r="G13" s="360"/>
      <c r="H13" s="360"/>
    </row>
    <row r="14" spans="1:8" ht="30.75" customHeight="1">
      <c r="A14" s="218">
        <v>7</v>
      </c>
      <c r="B14" s="360" t="s">
        <v>207</v>
      </c>
      <c r="C14" s="360"/>
      <c r="D14" s="360"/>
      <c r="E14" s="360"/>
      <c r="F14" s="360"/>
      <c r="G14" s="360"/>
      <c r="H14" s="360"/>
    </row>
    <row r="15" spans="1:8" ht="18" customHeight="1">
      <c r="A15" s="218">
        <v>8</v>
      </c>
      <c r="B15" s="360" t="s">
        <v>212</v>
      </c>
      <c r="C15" s="360"/>
      <c r="D15" s="360"/>
      <c r="E15" s="360"/>
      <c r="F15" s="360"/>
      <c r="G15" s="360"/>
      <c r="H15" s="360"/>
    </row>
    <row r="16" spans="1:8" ht="12">
      <c r="A16" s="216">
        <v>9</v>
      </c>
      <c r="B16" s="372" t="s">
        <v>331</v>
      </c>
      <c r="C16" s="373"/>
      <c r="D16" s="373"/>
      <c r="E16" s="373"/>
      <c r="F16" s="373"/>
      <c r="G16" s="373"/>
      <c r="H16" s="374"/>
    </row>
    <row r="22" spans="2:9" ht="12">
      <c r="B22" s="119"/>
      <c r="C22" s="124"/>
      <c r="D22" s="124"/>
      <c r="E22" s="123"/>
      <c r="F22" s="123"/>
      <c r="G22" s="123"/>
      <c r="H22" s="123"/>
      <c r="I22" s="123"/>
    </row>
    <row r="23" ht="12">
      <c r="B23" s="125"/>
    </row>
    <row r="25" ht="12">
      <c r="B25" s="119"/>
    </row>
  </sheetData>
  <sheetProtection/>
  <mergeCells count="18">
    <mergeCell ref="B16:H16"/>
    <mergeCell ref="A3:A4"/>
    <mergeCell ref="D3:D4"/>
    <mergeCell ref="E3:E4"/>
    <mergeCell ref="F3:F4"/>
    <mergeCell ref="C3:C4"/>
    <mergeCell ref="B15:H15"/>
    <mergeCell ref="B12:H12"/>
    <mergeCell ref="B8:H8"/>
    <mergeCell ref="I3:I4"/>
    <mergeCell ref="G3:G4"/>
    <mergeCell ref="H3:H4"/>
    <mergeCell ref="B13:H13"/>
    <mergeCell ref="B14:H14"/>
    <mergeCell ref="J3:J4"/>
    <mergeCell ref="B9:H9"/>
    <mergeCell ref="B10:H10"/>
    <mergeCell ref="B11:H11"/>
  </mergeCells>
  <printOptions/>
  <pageMargins left="0.37" right="0.25" top="0.46" bottom="0.33" header="0.31496062992125984" footer="0.31496062992125984"/>
  <pageSetup fitToHeight="1" fitToWidth="1" horizontalDpi="600" verticalDpi="600" orientation="landscape" paperSize="9" scale="75" r:id="rId1"/>
</worksheet>
</file>

<file path=xl/worksheets/sheet40.xml><?xml version="1.0" encoding="utf-8"?>
<worksheet xmlns="http://schemas.openxmlformats.org/spreadsheetml/2006/main" xmlns:r="http://schemas.openxmlformats.org/officeDocument/2006/relationships">
  <sheetPr>
    <tabColor rgb="FF00B050"/>
  </sheetPr>
  <dimension ref="A1:O6"/>
  <sheetViews>
    <sheetView view="pageBreakPreview" zoomScale="60" zoomScalePageLayoutView="0" workbookViewId="0" topLeftCell="A1">
      <selection activeCell="H25" sqref="H25"/>
    </sheetView>
  </sheetViews>
  <sheetFormatPr defaultColWidth="9.140625" defaultRowHeight="24.75" customHeight="1"/>
  <cols>
    <col min="1" max="1" width="5.7109375" style="15" customWidth="1"/>
    <col min="2" max="2" width="54.42187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2.7109375" style="15" customWidth="1"/>
    <col min="10" max="10" width="12.7109375" style="23" hidden="1" customWidth="1"/>
    <col min="11" max="16384" width="9.140625" style="15" customWidth="1"/>
  </cols>
  <sheetData>
    <row r="1" spans="1:10" s="20" customFormat="1" ht="24.75" customHeight="1">
      <c r="A1" s="12" t="s">
        <v>22</v>
      </c>
      <c r="B1" s="24"/>
      <c r="C1" s="17"/>
      <c r="D1" s="17"/>
      <c r="E1" s="21"/>
      <c r="F1" s="21"/>
      <c r="G1" s="21"/>
      <c r="H1" s="21"/>
      <c r="I1" s="35" t="s">
        <v>27</v>
      </c>
      <c r="J1" s="16"/>
    </row>
    <row r="2" spans="1:15" s="20" customFormat="1" ht="35.25" customHeight="1">
      <c r="A2" s="29" t="s">
        <v>37</v>
      </c>
      <c r="B2" s="29" t="s">
        <v>45</v>
      </c>
      <c r="C2" s="29" t="s">
        <v>38</v>
      </c>
      <c r="D2" s="29" t="s">
        <v>39</v>
      </c>
      <c r="E2" s="32" t="s">
        <v>70</v>
      </c>
      <c r="F2" s="29" t="s">
        <v>34</v>
      </c>
      <c r="G2" s="29" t="s">
        <v>71</v>
      </c>
      <c r="H2" s="29" t="s">
        <v>41</v>
      </c>
      <c r="I2" s="29" t="s">
        <v>42</v>
      </c>
      <c r="J2" s="118" t="s">
        <v>95</v>
      </c>
      <c r="N2" s="171"/>
      <c r="O2" s="171"/>
    </row>
    <row r="3" spans="1:15" ht="51.75" customHeight="1">
      <c r="A3" s="31">
        <v>1</v>
      </c>
      <c r="B3" s="147" t="s">
        <v>258</v>
      </c>
      <c r="C3" s="1" t="s">
        <v>43</v>
      </c>
      <c r="D3" s="33">
        <v>800</v>
      </c>
      <c r="E3" s="7"/>
      <c r="F3" s="7">
        <f>E3*1.23</f>
        <v>0</v>
      </c>
      <c r="G3" s="7">
        <f>D3*E3</f>
        <v>0</v>
      </c>
      <c r="H3" s="8">
        <v>0.23</v>
      </c>
      <c r="I3" s="7">
        <f>D3*F3</f>
        <v>0</v>
      </c>
      <c r="J3" s="14"/>
      <c r="N3" s="183"/>
      <c r="O3" s="187"/>
    </row>
    <row r="4" spans="2:10" ht="24.75" customHeight="1">
      <c r="B4" s="13"/>
      <c r="E4" s="50"/>
      <c r="F4" s="20" t="s">
        <v>68</v>
      </c>
      <c r="G4" s="60">
        <f>G3</f>
        <v>0</v>
      </c>
      <c r="H4" s="58" t="s">
        <v>67</v>
      </c>
      <c r="I4" s="60">
        <f>I3</f>
        <v>0</v>
      </c>
      <c r="J4" s="59" t="s">
        <v>67</v>
      </c>
    </row>
    <row r="6" spans="7:9" ht="24.75" customHeight="1">
      <c r="G6" s="51"/>
      <c r="I6" s="51"/>
    </row>
    <row r="7" s="63" customFormat="1" ht="15" customHeight="1"/>
  </sheetData>
  <sheetProtection/>
  <printOptions/>
  <pageMargins left="0.31496062992125984" right="0.11811023622047245" top="0.5511811023622047" bottom="0.984251968503937" header="0.5118110236220472" footer="0.5118110236220472"/>
  <pageSetup fitToHeight="2" horizontalDpi="600" verticalDpi="600" orientation="landscape" paperSize="9" scale="87" r:id="rId1"/>
</worksheet>
</file>

<file path=xl/worksheets/sheet41.xml><?xml version="1.0" encoding="utf-8"?>
<worksheet xmlns="http://schemas.openxmlformats.org/spreadsheetml/2006/main" xmlns:r="http://schemas.openxmlformats.org/officeDocument/2006/relationships">
  <sheetPr>
    <tabColor rgb="FF00B050"/>
  </sheetPr>
  <dimension ref="A1:N9"/>
  <sheetViews>
    <sheetView view="pageBreakPreview" zoomScale="60" zoomScalePageLayoutView="0" workbookViewId="0" topLeftCell="A4">
      <selection activeCell="H25" sqref="H25"/>
    </sheetView>
  </sheetViews>
  <sheetFormatPr defaultColWidth="9.140625" defaultRowHeight="24.75" customHeight="1"/>
  <cols>
    <col min="1" max="1" width="5.7109375" style="15" customWidth="1"/>
    <col min="2" max="2" width="54.421875" style="15" customWidth="1"/>
    <col min="3" max="3" width="9.140625" style="15" customWidth="1"/>
    <col min="4" max="4" width="13.7109375" style="15" customWidth="1"/>
    <col min="5" max="6" width="9.7109375" style="15" customWidth="1"/>
    <col min="7" max="7" width="12.7109375" style="15" customWidth="1"/>
    <col min="8" max="8" width="9.28125" style="15" customWidth="1"/>
    <col min="9" max="9" width="12.7109375" style="15" customWidth="1"/>
    <col min="10" max="10" width="12.7109375" style="23" hidden="1" customWidth="1"/>
    <col min="11" max="16384" width="9.140625" style="15" customWidth="1"/>
  </cols>
  <sheetData>
    <row r="1" spans="1:10" s="20" customFormat="1" ht="24.75" customHeight="1">
      <c r="A1" s="12" t="s">
        <v>25</v>
      </c>
      <c r="B1" s="24"/>
      <c r="C1" s="17"/>
      <c r="D1" s="17"/>
      <c r="E1" s="21"/>
      <c r="F1" s="21"/>
      <c r="G1" s="21"/>
      <c r="H1" s="21"/>
      <c r="I1" s="35" t="s">
        <v>29</v>
      </c>
      <c r="J1" s="16"/>
    </row>
    <row r="2" spans="1:14" s="20" customFormat="1" ht="35.25" customHeight="1">
      <c r="A2" s="29" t="s">
        <v>37</v>
      </c>
      <c r="B2" s="29" t="s">
        <v>45</v>
      </c>
      <c r="C2" s="29" t="s">
        <v>38</v>
      </c>
      <c r="D2" s="29" t="s">
        <v>39</v>
      </c>
      <c r="E2" s="32" t="s">
        <v>70</v>
      </c>
      <c r="F2" s="29" t="s">
        <v>34</v>
      </c>
      <c r="G2" s="29" t="s">
        <v>71</v>
      </c>
      <c r="H2" s="29" t="s">
        <v>41</v>
      </c>
      <c r="I2" s="29" t="s">
        <v>42</v>
      </c>
      <c r="J2" s="118" t="s">
        <v>95</v>
      </c>
      <c r="M2" s="171"/>
      <c r="N2" s="171"/>
    </row>
    <row r="3" spans="1:14" ht="51.75" customHeight="1">
      <c r="A3" s="31">
        <v>1</v>
      </c>
      <c r="B3" s="151" t="s">
        <v>259</v>
      </c>
      <c r="C3" s="1" t="s">
        <v>43</v>
      </c>
      <c r="D3" s="33">
        <v>200</v>
      </c>
      <c r="E3" s="7"/>
      <c r="F3" s="7"/>
      <c r="G3" s="7"/>
      <c r="H3" s="8">
        <v>0.23</v>
      </c>
      <c r="I3" s="7">
        <f>D3*F3</f>
        <v>0</v>
      </c>
      <c r="J3" s="14"/>
      <c r="N3" s="187"/>
    </row>
    <row r="4" spans="2:10" ht="24.75" customHeight="1">
      <c r="B4" s="13"/>
      <c r="E4" s="50"/>
      <c r="F4" s="20" t="s">
        <v>68</v>
      </c>
      <c r="G4" s="60">
        <f>G3</f>
        <v>0</v>
      </c>
      <c r="H4" s="58" t="s">
        <v>67</v>
      </c>
      <c r="I4" s="60">
        <f>I3</f>
        <v>0</v>
      </c>
      <c r="J4" s="59" t="s">
        <v>67</v>
      </c>
    </row>
    <row r="6" spans="7:9" ht="24.75" customHeight="1">
      <c r="G6" s="51"/>
      <c r="I6" s="51"/>
    </row>
    <row r="7" s="63" customFormat="1" ht="15" customHeight="1"/>
    <row r="9" spans="2:9" ht="24.75" customHeight="1">
      <c r="B9" s="409"/>
      <c r="C9" s="409"/>
      <c r="D9" s="409"/>
      <c r="E9" s="409"/>
      <c r="F9" s="409"/>
      <c r="G9" s="409"/>
      <c r="H9" s="409"/>
      <c r="I9" s="409"/>
    </row>
  </sheetData>
  <sheetProtection/>
  <mergeCells count="1">
    <mergeCell ref="B9:I9"/>
  </mergeCells>
  <printOptions/>
  <pageMargins left="0.31496062992125984" right="0.11811023622047245" top="0.5511811023622047" bottom="0.984251968503937" header="0.5118110236220472" footer="0.5118110236220472"/>
  <pageSetup fitToHeight="2" horizontalDpi="600" verticalDpi="600" orientation="landscape" paperSize="9" scale="87" r:id="rId2"/>
  <drawing r:id="rId1"/>
</worksheet>
</file>

<file path=xl/worksheets/sheet42.xml><?xml version="1.0" encoding="utf-8"?>
<worksheet xmlns="http://schemas.openxmlformats.org/spreadsheetml/2006/main" xmlns:r="http://schemas.openxmlformats.org/officeDocument/2006/relationships">
  <sheetPr>
    <tabColor rgb="FF00B050"/>
    <pageSetUpPr fitToPage="1"/>
  </sheetPr>
  <dimension ref="A1:J8"/>
  <sheetViews>
    <sheetView view="pageBreakPreview" zoomScale="60" zoomScalePageLayoutView="0" workbookViewId="0" topLeftCell="A1">
      <selection activeCell="H25" sqref="H25"/>
    </sheetView>
  </sheetViews>
  <sheetFormatPr defaultColWidth="9.140625" defaultRowHeight="12.75"/>
  <cols>
    <col min="2" max="2" width="45.140625" style="0" customWidth="1"/>
    <col min="4" max="4" width="13.00390625" style="0" customWidth="1"/>
    <col min="10" max="10" width="13.8515625" style="0" hidden="1" customWidth="1"/>
  </cols>
  <sheetData>
    <row r="1" spans="1:10" ht="12.75">
      <c r="A1" s="12" t="s">
        <v>26</v>
      </c>
      <c r="B1" s="24"/>
      <c r="C1" s="17"/>
      <c r="D1" s="17"/>
      <c r="E1" s="21"/>
      <c r="F1" s="21"/>
      <c r="G1" s="21"/>
      <c r="H1" s="21"/>
      <c r="I1" s="35" t="s">
        <v>152</v>
      </c>
      <c r="J1" s="16"/>
    </row>
    <row r="2" spans="1:10" ht="25.5">
      <c r="A2" s="29" t="s">
        <v>37</v>
      </c>
      <c r="B2" s="29" t="s">
        <v>45</v>
      </c>
      <c r="C2" s="29" t="s">
        <v>38</v>
      </c>
      <c r="D2" s="29" t="s">
        <v>39</v>
      </c>
      <c r="E2" s="32" t="s">
        <v>70</v>
      </c>
      <c r="F2" s="29" t="s">
        <v>34</v>
      </c>
      <c r="G2" s="29" t="s">
        <v>71</v>
      </c>
      <c r="H2" s="29" t="s">
        <v>41</v>
      </c>
      <c r="I2" s="29" t="s">
        <v>42</v>
      </c>
      <c r="J2" s="118" t="s">
        <v>95</v>
      </c>
    </row>
    <row r="3" spans="1:10" ht="68.25" customHeight="1">
      <c r="A3" s="31">
        <v>1</v>
      </c>
      <c r="B3" s="151" t="s">
        <v>153</v>
      </c>
      <c r="C3" s="1" t="s">
        <v>43</v>
      </c>
      <c r="D3" s="33">
        <v>141</v>
      </c>
      <c r="E3" s="7"/>
      <c r="F3" s="7"/>
      <c r="G3" s="7">
        <f>D3*E3</f>
        <v>0</v>
      </c>
      <c r="H3" s="8">
        <v>0.23</v>
      </c>
      <c r="I3" s="7">
        <f>D3*F3</f>
        <v>0</v>
      </c>
      <c r="J3" s="14"/>
    </row>
    <row r="4" spans="1:10" ht="12.75">
      <c r="A4" s="15"/>
      <c r="B4" s="15"/>
      <c r="C4" s="15"/>
      <c r="D4" s="15"/>
      <c r="E4" s="15"/>
      <c r="F4" s="20" t="s">
        <v>68</v>
      </c>
      <c r="G4" s="60">
        <f>SUM(G3)</f>
        <v>0</v>
      </c>
      <c r="H4" s="60"/>
      <c r="I4" s="60">
        <f>SUM(I3)</f>
        <v>0</v>
      </c>
      <c r="J4" s="60">
        <v>0</v>
      </c>
    </row>
    <row r="6" spans="2:8" ht="12.75">
      <c r="B6" s="420" t="s">
        <v>331</v>
      </c>
      <c r="C6" s="420"/>
      <c r="D6" s="420"/>
      <c r="E6" s="420"/>
      <c r="F6" s="420"/>
      <c r="G6" s="420"/>
      <c r="H6" s="420"/>
    </row>
    <row r="8" ht="12.75">
      <c r="B8" t="s">
        <v>311</v>
      </c>
    </row>
  </sheetData>
  <sheetProtection/>
  <mergeCells count="1">
    <mergeCell ref="B6:H6"/>
  </mergeCells>
  <printOptions/>
  <pageMargins left="0.47" right="0.32" top="0.75" bottom="1" header="0.5" footer="0.5"/>
  <pageSetup fitToHeight="1" fitToWidth="1" horizontalDpi="600" verticalDpi="600" orientation="landscape" paperSize="9" r:id="rId1"/>
</worksheet>
</file>

<file path=xl/worksheets/sheet43.xml><?xml version="1.0" encoding="utf-8"?>
<worksheet xmlns="http://schemas.openxmlformats.org/spreadsheetml/2006/main" xmlns:r="http://schemas.openxmlformats.org/officeDocument/2006/relationships">
  <sheetPr>
    <tabColor rgb="FF00B050"/>
  </sheetPr>
  <dimension ref="A1:R23"/>
  <sheetViews>
    <sheetView view="pageBreakPreview" zoomScale="60" zoomScaleNormal="80" zoomScalePageLayoutView="0" workbookViewId="0" topLeftCell="A10">
      <selection activeCell="H25" sqref="H25"/>
    </sheetView>
  </sheetViews>
  <sheetFormatPr defaultColWidth="9.140625" defaultRowHeight="24.75" customHeight="1"/>
  <cols>
    <col min="1" max="1" width="5.7109375" style="9" customWidth="1"/>
    <col min="2" max="2" width="129.8515625" style="4" customWidth="1"/>
    <col min="3" max="3" width="8.8515625" style="9" customWidth="1"/>
    <col min="4" max="4" width="12.421875" style="9" customWidth="1"/>
    <col min="5" max="6" width="9.7109375" style="9" customWidth="1"/>
    <col min="7" max="7" width="12.7109375" style="9" customWidth="1"/>
    <col min="8" max="8" width="9.28125" style="9" customWidth="1"/>
    <col min="9" max="9" width="12.7109375" style="9" customWidth="1"/>
    <col min="10" max="10" width="12.7109375" style="4" hidden="1" customWidth="1"/>
    <col min="11" max="12" width="9.140625" style="9" customWidth="1"/>
    <col min="13" max="13" width="9.8515625" style="9" hidden="1" customWidth="1"/>
    <col min="14" max="14" width="0" style="0" hidden="1" customWidth="1"/>
    <col min="15" max="15" width="10.8515625" style="9" hidden="1" customWidth="1"/>
    <col min="16" max="19" width="0" style="9" hidden="1" customWidth="1"/>
    <col min="20" max="16384" width="9.140625" style="9" customWidth="1"/>
  </cols>
  <sheetData>
    <row r="1" spans="1:18" s="18" customFormat="1" ht="24.75" customHeight="1">
      <c r="A1" s="48" t="s">
        <v>28</v>
      </c>
      <c r="B1" s="217"/>
      <c r="C1" s="48"/>
      <c r="D1" s="48"/>
      <c r="E1" s="48"/>
      <c r="F1" s="48"/>
      <c r="G1" s="28"/>
      <c r="H1" s="234"/>
      <c r="I1" s="298" t="s">
        <v>140</v>
      </c>
      <c r="J1" s="234"/>
      <c r="M1" s="207" t="s">
        <v>1</v>
      </c>
      <c r="N1" s="208" t="s">
        <v>2</v>
      </c>
      <c r="R1" s="207" t="s">
        <v>3</v>
      </c>
    </row>
    <row r="2" spans="1:18" s="6" customFormat="1" ht="35.25" customHeight="1">
      <c r="A2" s="29" t="s">
        <v>37</v>
      </c>
      <c r="B2" s="29" t="s">
        <v>45</v>
      </c>
      <c r="C2" s="29" t="s">
        <v>38</v>
      </c>
      <c r="D2" s="29" t="s">
        <v>39</v>
      </c>
      <c r="E2" s="32" t="s">
        <v>70</v>
      </c>
      <c r="F2" s="29" t="s">
        <v>34</v>
      </c>
      <c r="G2" s="29" t="s">
        <v>71</v>
      </c>
      <c r="H2" s="29" t="s">
        <v>41</v>
      </c>
      <c r="I2" s="29" t="s">
        <v>42</v>
      </c>
      <c r="J2" s="118" t="s">
        <v>95</v>
      </c>
      <c r="M2" s="32" t="s">
        <v>70</v>
      </c>
      <c r="N2" s="32" t="s">
        <v>70</v>
      </c>
      <c r="O2" s="30" t="s">
        <v>4</v>
      </c>
      <c r="R2" s="32" t="s">
        <v>70</v>
      </c>
    </row>
    <row r="3" spans="1:18" ht="205.5" customHeight="1">
      <c r="A3" s="3">
        <v>1</v>
      </c>
      <c r="B3" s="196" t="s">
        <v>170</v>
      </c>
      <c r="C3" s="1" t="s">
        <v>44</v>
      </c>
      <c r="D3" s="310">
        <v>3</v>
      </c>
      <c r="E3" s="54"/>
      <c r="F3" s="27">
        <f aca="true" t="shared" si="0" ref="F3:F9">E3*1.23</f>
        <v>0</v>
      </c>
      <c r="G3" s="5">
        <f aca="true" t="shared" si="1" ref="G3:G9">D3*E3</f>
        <v>0</v>
      </c>
      <c r="H3" s="197">
        <v>0.23</v>
      </c>
      <c r="I3" s="5">
        <f aca="true" t="shared" si="2" ref="I3:I9">D3*F3</f>
        <v>0</v>
      </c>
      <c r="J3" s="3"/>
      <c r="M3" s="27">
        <v>2669.6</v>
      </c>
      <c r="N3" s="209">
        <f aca="true" t="shared" si="3" ref="N3:N9">R3-(R3*0.28)</f>
        <v>2562.8183999999997</v>
      </c>
      <c r="O3" s="27">
        <f aca="true" t="shared" si="4" ref="O3:O9">AVERAGE(M3:N3)</f>
        <v>2616.2092</v>
      </c>
      <c r="R3" s="198">
        <v>3559.47</v>
      </c>
    </row>
    <row r="4" spans="1:18" ht="179.25" customHeight="1">
      <c r="A4" s="3"/>
      <c r="B4" s="196" t="s">
        <v>180</v>
      </c>
      <c r="C4" s="1" t="s">
        <v>44</v>
      </c>
      <c r="D4" s="310">
        <v>3</v>
      </c>
      <c r="E4" s="54"/>
      <c r="F4" s="27">
        <f t="shared" si="0"/>
        <v>0</v>
      </c>
      <c r="G4" s="5">
        <f t="shared" si="1"/>
        <v>0</v>
      </c>
      <c r="H4" s="197">
        <v>0.23</v>
      </c>
      <c r="I4" s="5">
        <f t="shared" si="2"/>
        <v>0</v>
      </c>
      <c r="J4" s="3"/>
      <c r="M4" s="27">
        <v>2358.2</v>
      </c>
      <c r="N4" s="209">
        <f t="shared" si="3"/>
        <v>2263.8672</v>
      </c>
      <c r="O4" s="27">
        <f t="shared" si="4"/>
        <v>2311.0335999999998</v>
      </c>
      <c r="R4" s="198">
        <v>3144.26</v>
      </c>
    </row>
    <row r="5" spans="1:18" ht="79.5" customHeight="1">
      <c r="A5" s="3">
        <v>2</v>
      </c>
      <c r="B5" s="151" t="s">
        <v>171</v>
      </c>
      <c r="C5" s="1" t="s">
        <v>44</v>
      </c>
      <c r="D5" s="310">
        <v>10</v>
      </c>
      <c r="E5" s="54"/>
      <c r="F5" s="27">
        <f t="shared" si="0"/>
        <v>0</v>
      </c>
      <c r="G5" s="5">
        <f t="shared" si="1"/>
        <v>0</v>
      </c>
      <c r="H5" s="197">
        <v>0.23</v>
      </c>
      <c r="I5" s="5">
        <f t="shared" si="2"/>
        <v>0</v>
      </c>
      <c r="J5" s="3"/>
      <c r="M5" s="27">
        <v>84.34</v>
      </c>
      <c r="N5" s="209">
        <f t="shared" si="3"/>
        <v>80.964</v>
      </c>
      <c r="O5" s="27">
        <f t="shared" si="4"/>
        <v>82.652</v>
      </c>
      <c r="R5" s="198">
        <v>112.45</v>
      </c>
    </row>
    <row r="6" spans="1:18" ht="73.5" customHeight="1">
      <c r="A6" s="3">
        <v>3</v>
      </c>
      <c r="B6" s="151" t="s">
        <v>178</v>
      </c>
      <c r="C6" s="1" t="s">
        <v>44</v>
      </c>
      <c r="D6" s="310">
        <v>10</v>
      </c>
      <c r="E6" s="54"/>
      <c r="F6" s="27">
        <f t="shared" si="0"/>
        <v>0</v>
      </c>
      <c r="G6" s="5">
        <f t="shared" si="1"/>
        <v>0</v>
      </c>
      <c r="H6" s="197">
        <v>0.23</v>
      </c>
      <c r="I6" s="5">
        <f t="shared" si="2"/>
        <v>0</v>
      </c>
      <c r="J6" s="3"/>
      <c r="M6" s="27">
        <v>167.81</v>
      </c>
      <c r="N6" s="209">
        <f t="shared" si="3"/>
        <v>24.156</v>
      </c>
      <c r="O6" s="27">
        <f t="shared" si="4"/>
        <v>95.983</v>
      </c>
      <c r="R6" s="198">
        <v>33.55</v>
      </c>
    </row>
    <row r="7" spans="1:18" ht="27" customHeight="1">
      <c r="A7" s="3">
        <v>4</v>
      </c>
      <c r="B7" s="151" t="s">
        <v>179</v>
      </c>
      <c r="C7" s="1" t="s">
        <v>44</v>
      </c>
      <c r="D7" s="310">
        <v>20</v>
      </c>
      <c r="E7" s="54"/>
      <c r="F7" s="27">
        <f t="shared" si="0"/>
        <v>0</v>
      </c>
      <c r="G7" s="5">
        <f t="shared" si="1"/>
        <v>0</v>
      </c>
      <c r="H7" s="197">
        <v>0.23</v>
      </c>
      <c r="I7" s="5">
        <f t="shared" si="2"/>
        <v>0</v>
      </c>
      <c r="J7" s="3"/>
      <c r="M7" s="27">
        <v>118.69</v>
      </c>
      <c r="N7" s="209">
        <f t="shared" si="3"/>
        <v>113.94</v>
      </c>
      <c r="O7" s="27">
        <f t="shared" si="4"/>
        <v>116.315</v>
      </c>
      <c r="R7" s="198">
        <v>158.25</v>
      </c>
    </row>
    <row r="8" spans="1:10" s="308" customFormat="1" ht="27" customHeight="1">
      <c r="A8" s="309">
        <v>5</v>
      </c>
      <c r="B8" s="311" t="s">
        <v>319</v>
      </c>
      <c r="C8" s="320" t="s">
        <v>44</v>
      </c>
      <c r="D8" s="312">
        <v>10</v>
      </c>
      <c r="E8" s="54"/>
      <c r="F8" s="313">
        <f t="shared" si="0"/>
        <v>0</v>
      </c>
      <c r="G8" s="5">
        <f t="shared" si="1"/>
        <v>0</v>
      </c>
      <c r="H8" s="197">
        <v>0.23</v>
      </c>
      <c r="I8" s="5">
        <f t="shared" si="2"/>
        <v>0</v>
      </c>
      <c r="J8" s="313"/>
    </row>
    <row r="9" spans="1:18" ht="63">
      <c r="A9" s="3">
        <v>6</v>
      </c>
      <c r="B9" s="57" t="s">
        <v>141</v>
      </c>
      <c r="C9" s="1" t="s">
        <v>44</v>
      </c>
      <c r="D9" s="310">
        <v>40</v>
      </c>
      <c r="E9" s="54"/>
      <c r="F9" s="27">
        <f t="shared" si="0"/>
        <v>0</v>
      </c>
      <c r="G9" s="5">
        <f t="shared" si="1"/>
        <v>0</v>
      </c>
      <c r="H9" s="197">
        <v>0.23</v>
      </c>
      <c r="I9" s="5">
        <f t="shared" si="2"/>
        <v>0</v>
      </c>
      <c r="J9" s="3"/>
      <c r="M9" s="27">
        <v>93.38</v>
      </c>
      <c r="N9" s="209">
        <f t="shared" si="3"/>
        <v>89.63999999999999</v>
      </c>
      <c r="O9" s="27">
        <f t="shared" si="4"/>
        <v>91.50999999999999</v>
      </c>
      <c r="R9" s="198">
        <v>124.5</v>
      </c>
    </row>
    <row r="10" spans="1:18" ht="24.75" customHeight="1">
      <c r="A10" s="19"/>
      <c r="B10" s="10"/>
      <c r="C10" s="11"/>
      <c r="D10" s="25"/>
      <c r="E10" s="55"/>
      <c r="F10" s="28" t="s">
        <v>68</v>
      </c>
      <c r="G10" s="128">
        <f>SUM(G3:G9)</f>
        <v>0</v>
      </c>
      <c r="H10" s="128"/>
      <c r="I10" s="128">
        <f>SUM(I3:I9)</f>
        <v>0</v>
      </c>
      <c r="J10" s="129" t="s">
        <v>67</v>
      </c>
      <c r="M10" s="198"/>
      <c r="N10" s="210"/>
      <c r="R10" s="198"/>
    </row>
    <row r="11" spans="2:9" ht="24.75" customHeight="1">
      <c r="B11" s="409"/>
      <c r="C11" s="409"/>
      <c r="D11" s="409"/>
      <c r="E11" s="409"/>
      <c r="F11" s="409"/>
      <c r="G11" s="409"/>
      <c r="H11" s="409"/>
      <c r="I11" s="409"/>
    </row>
    <row r="12" spans="1:9" ht="24.75" customHeight="1">
      <c r="A12" s="218">
        <v>1</v>
      </c>
      <c r="B12" s="361" t="s">
        <v>198</v>
      </c>
      <c r="C12" s="361"/>
      <c r="D12" s="361"/>
      <c r="E12" s="361"/>
      <c r="F12" s="361"/>
      <c r="G12" s="361"/>
      <c r="H12" s="361"/>
      <c r="I12" s="26"/>
    </row>
    <row r="13" spans="1:9" ht="24.75" customHeight="1">
      <c r="A13" s="218">
        <v>2</v>
      </c>
      <c r="B13" s="360" t="s">
        <v>199</v>
      </c>
      <c r="C13" s="360"/>
      <c r="D13" s="360"/>
      <c r="E13" s="360"/>
      <c r="F13" s="360"/>
      <c r="G13" s="360"/>
      <c r="H13" s="360"/>
      <c r="I13" s="26"/>
    </row>
    <row r="14" spans="1:9" ht="24.75" customHeight="1">
      <c r="A14" s="218">
        <v>3</v>
      </c>
      <c r="B14" s="360" t="s">
        <v>200</v>
      </c>
      <c r="C14" s="360"/>
      <c r="D14" s="360"/>
      <c r="E14" s="360"/>
      <c r="F14" s="360"/>
      <c r="G14" s="360"/>
      <c r="H14" s="360"/>
      <c r="I14" s="56"/>
    </row>
    <row r="15" spans="1:8" ht="24.75" customHeight="1">
      <c r="A15" s="218">
        <v>4</v>
      </c>
      <c r="B15" s="361" t="s">
        <v>201</v>
      </c>
      <c r="C15" s="361"/>
      <c r="D15" s="361"/>
      <c r="E15" s="361"/>
      <c r="F15" s="361"/>
      <c r="G15" s="361"/>
      <c r="H15" s="361"/>
    </row>
    <row r="16" spans="1:8" ht="24.75" customHeight="1">
      <c r="A16" s="218">
        <v>5</v>
      </c>
      <c r="B16" s="361" t="s">
        <v>374</v>
      </c>
      <c r="C16" s="361"/>
      <c r="D16" s="361"/>
      <c r="E16" s="361"/>
      <c r="F16" s="361"/>
      <c r="G16" s="361"/>
      <c r="H16" s="361"/>
    </row>
    <row r="17" spans="1:8" ht="30" customHeight="1">
      <c r="A17" s="218">
        <v>6</v>
      </c>
      <c r="B17" s="360" t="s">
        <v>143</v>
      </c>
      <c r="C17" s="360"/>
      <c r="D17" s="360"/>
      <c r="E17" s="360"/>
      <c r="F17" s="360"/>
      <c r="G17" s="360"/>
      <c r="H17" s="360"/>
    </row>
    <row r="18" spans="1:8" ht="31.5" customHeight="1">
      <c r="A18" s="218">
        <v>7</v>
      </c>
      <c r="B18" s="360" t="s">
        <v>207</v>
      </c>
      <c r="C18" s="360"/>
      <c r="D18" s="360"/>
      <c r="E18" s="360"/>
      <c r="F18" s="360"/>
      <c r="G18" s="360"/>
      <c r="H18" s="360"/>
    </row>
    <row r="19" spans="1:8" ht="56.25" customHeight="1">
      <c r="A19" s="218">
        <v>8</v>
      </c>
      <c r="B19" s="360" t="s">
        <v>210</v>
      </c>
      <c r="C19" s="360"/>
      <c r="D19" s="360"/>
      <c r="E19" s="360"/>
      <c r="F19" s="360"/>
      <c r="G19" s="360"/>
      <c r="H19" s="360"/>
    </row>
    <row r="20" spans="1:8" ht="24.75" customHeight="1">
      <c r="A20" s="218">
        <v>9</v>
      </c>
      <c r="B20" s="360" t="s">
        <v>208</v>
      </c>
      <c r="C20" s="360"/>
      <c r="D20" s="360"/>
      <c r="E20" s="360"/>
      <c r="F20" s="360"/>
      <c r="G20" s="360"/>
      <c r="H20" s="360"/>
    </row>
    <row r="21" spans="1:8" ht="24.75" customHeight="1">
      <c r="A21" s="218">
        <v>10</v>
      </c>
      <c r="B21" s="360" t="s">
        <v>211</v>
      </c>
      <c r="C21" s="360"/>
      <c r="D21" s="360"/>
      <c r="E21" s="360"/>
      <c r="F21" s="360"/>
      <c r="G21" s="360"/>
      <c r="H21" s="360"/>
    </row>
    <row r="23" spans="2:14" s="299" customFormat="1" ht="24.75" customHeight="1">
      <c r="B23" s="300"/>
      <c r="J23" s="301"/>
      <c r="N23" s="302"/>
    </row>
  </sheetData>
  <sheetProtection/>
  <mergeCells count="11">
    <mergeCell ref="B21:H21"/>
    <mergeCell ref="B15:H15"/>
    <mergeCell ref="B16:H16"/>
    <mergeCell ref="B17:H17"/>
    <mergeCell ref="B18:H18"/>
    <mergeCell ref="B12:H12"/>
    <mergeCell ref="B19:H19"/>
    <mergeCell ref="B20:H20"/>
    <mergeCell ref="B11:I11"/>
    <mergeCell ref="B13:H13"/>
    <mergeCell ref="B14:H14"/>
  </mergeCells>
  <printOptions/>
  <pageMargins left="0.3937007874015748" right="0.3937007874015748" top="0.3937007874015748" bottom="0.2" header="0.4" footer="0.17"/>
  <pageSetup horizontalDpi="600" verticalDpi="600" orientation="landscape" paperSize="9" scale="53" r:id="rId1"/>
</worksheet>
</file>

<file path=xl/worksheets/sheet44.xml><?xml version="1.0" encoding="utf-8"?>
<worksheet xmlns="http://schemas.openxmlformats.org/spreadsheetml/2006/main" xmlns:r="http://schemas.openxmlformats.org/officeDocument/2006/relationships">
  <sheetPr>
    <tabColor rgb="FF00B050"/>
    <pageSetUpPr fitToPage="1"/>
  </sheetPr>
  <dimension ref="A1:J18"/>
  <sheetViews>
    <sheetView view="pageBreakPreview" zoomScale="60" zoomScalePageLayoutView="0" workbookViewId="0" topLeftCell="A1">
      <selection activeCell="H25" sqref="H25"/>
    </sheetView>
  </sheetViews>
  <sheetFormatPr defaultColWidth="9.140625" defaultRowHeight="24.75" customHeight="1"/>
  <cols>
    <col min="1" max="1" width="5.7109375" style="9" customWidth="1"/>
    <col min="2" max="2" width="81.140625" style="9" customWidth="1"/>
    <col min="3" max="3" width="6.57421875" style="9" customWidth="1"/>
    <col min="4" max="4" width="13.7109375" style="9" customWidth="1"/>
    <col min="5" max="6" width="9.7109375" style="9" customWidth="1"/>
    <col min="7" max="7" width="12.7109375" style="9" customWidth="1"/>
    <col min="8" max="8" width="9.28125" style="9" customWidth="1"/>
    <col min="9" max="9" width="12.7109375" style="9" customWidth="1"/>
    <col min="10" max="10" width="12.7109375" style="4" hidden="1" customWidth="1"/>
    <col min="11" max="16384" width="9.140625" style="9" customWidth="1"/>
  </cols>
  <sheetData>
    <row r="1" spans="1:10" s="18" customFormat="1" ht="24.75" customHeight="1">
      <c r="A1" s="48" t="s">
        <v>30</v>
      </c>
      <c r="B1" s="48"/>
      <c r="C1" s="48"/>
      <c r="D1" s="48"/>
      <c r="E1" s="234"/>
      <c r="F1" s="234"/>
      <c r="G1" s="234"/>
      <c r="H1" s="234"/>
      <c r="I1" s="298" t="s">
        <v>193</v>
      </c>
      <c r="J1" s="234"/>
    </row>
    <row r="2" spans="1:10" s="6" customFormat="1" ht="25.5">
      <c r="A2" s="29" t="s">
        <v>37</v>
      </c>
      <c r="B2" s="29" t="s">
        <v>45</v>
      </c>
      <c r="C2" s="29" t="s">
        <v>38</v>
      </c>
      <c r="D2" s="29" t="s">
        <v>39</v>
      </c>
      <c r="E2" s="32" t="s">
        <v>70</v>
      </c>
      <c r="F2" s="29" t="s">
        <v>34</v>
      </c>
      <c r="G2" s="29" t="s">
        <v>71</v>
      </c>
      <c r="H2" s="29" t="s">
        <v>41</v>
      </c>
      <c r="I2" s="29" t="s">
        <v>42</v>
      </c>
      <c r="J2" s="118" t="s">
        <v>95</v>
      </c>
    </row>
    <row r="3" spans="2:10" ht="32.25" customHeight="1">
      <c r="B3" s="139" t="s">
        <v>181</v>
      </c>
      <c r="C3" s="1"/>
      <c r="D3" s="52"/>
      <c r="E3" s="54"/>
      <c r="F3" s="5"/>
      <c r="G3" s="5"/>
      <c r="H3" s="62"/>
      <c r="I3" s="5"/>
      <c r="J3" s="3"/>
    </row>
    <row r="4" spans="1:10" s="199" customFormat="1" ht="32.25" customHeight="1">
      <c r="A4" s="3">
        <v>1</v>
      </c>
      <c r="B4" s="151" t="s">
        <v>183</v>
      </c>
      <c r="C4" s="1" t="s">
        <v>44</v>
      </c>
      <c r="D4" s="52">
        <v>10</v>
      </c>
      <c r="E4" s="54"/>
      <c r="F4" s="54">
        <f>E4*1.23</f>
        <v>0</v>
      </c>
      <c r="G4" s="54">
        <f>D4*E4</f>
        <v>0</v>
      </c>
      <c r="H4" s="62" t="s">
        <v>72</v>
      </c>
      <c r="I4" s="54">
        <f>D4*F4</f>
        <v>0</v>
      </c>
      <c r="J4" s="164"/>
    </row>
    <row r="5" spans="1:10" s="199" customFormat="1" ht="32.25" customHeight="1">
      <c r="A5" s="164">
        <v>2</v>
      </c>
      <c r="B5" s="151" t="s">
        <v>182</v>
      </c>
      <c r="C5" s="1" t="s">
        <v>44</v>
      </c>
      <c r="D5" s="52">
        <v>10</v>
      </c>
      <c r="E5" s="54"/>
      <c r="F5" s="54"/>
      <c r="G5" s="54">
        <f aca="true" t="shared" si="0" ref="G5:G14">D5*E5</f>
        <v>0</v>
      </c>
      <c r="H5" s="62" t="s">
        <v>72</v>
      </c>
      <c r="I5" s="54">
        <f aca="true" t="shared" si="1" ref="I5:I14">D5*F5</f>
        <v>0</v>
      </c>
      <c r="J5" s="164"/>
    </row>
    <row r="6" spans="1:10" s="199" customFormat="1" ht="32.25" customHeight="1">
      <c r="A6" s="164">
        <v>3</v>
      </c>
      <c r="B6" s="151" t="s">
        <v>184</v>
      </c>
      <c r="C6" s="1" t="s">
        <v>44</v>
      </c>
      <c r="D6" s="52">
        <v>10</v>
      </c>
      <c r="E6" s="54"/>
      <c r="F6" s="54"/>
      <c r="G6" s="54">
        <f t="shared" si="0"/>
        <v>0</v>
      </c>
      <c r="H6" s="62" t="s">
        <v>72</v>
      </c>
      <c r="I6" s="54">
        <f t="shared" si="1"/>
        <v>0</v>
      </c>
      <c r="J6" s="164"/>
    </row>
    <row r="7" spans="1:10" s="199" customFormat="1" ht="32.25" customHeight="1">
      <c r="A7" s="3">
        <v>4</v>
      </c>
      <c r="B7" s="151" t="s">
        <v>186</v>
      </c>
      <c r="C7" s="1" t="s">
        <v>44</v>
      </c>
      <c r="D7" s="52">
        <v>10</v>
      </c>
      <c r="E7" s="54"/>
      <c r="F7" s="54">
        <f>E7*1.23</f>
        <v>0</v>
      </c>
      <c r="G7" s="54">
        <f t="shared" si="0"/>
        <v>0</v>
      </c>
      <c r="H7" s="62" t="s">
        <v>72</v>
      </c>
      <c r="I7" s="54">
        <f t="shared" si="1"/>
        <v>0</v>
      </c>
      <c r="J7" s="164"/>
    </row>
    <row r="8" spans="1:10" s="199" customFormat="1" ht="32.25" customHeight="1">
      <c r="A8" s="164">
        <v>5</v>
      </c>
      <c r="B8" s="151" t="s">
        <v>185</v>
      </c>
      <c r="C8" s="1" t="s">
        <v>44</v>
      </c>
      <c r="D8" s="52">
        <v>10</v>
      </c>
      <c r="E8" s="54"/>
      <c r="F8" s="54"/>
      <c r="G8" s="54">
        <f t="shared" si="0"/>
        <v>0</v>
      </c>
      <c r="H8" s="62" t="s">
        <v>72</v>
      </c>
      <c r="I8" s="54">
        <f t="shared" si="1"/>
        <v>0</v>
      </c>
      <c r="J8" s="164"/>
    </row>
    <row r="9" spans="1:10" s="199" customFormat="1" ht="32.25" customHeight="1">
      <c r="A9" s="164">
        <v>6</v>
      </c>
      <c r="B9" s="151" t="s">
        <v>187</v>
      </c>
      <c r="C9" s="1" t="s">
        <v>44</v>
      </c>
      <c r="D9" s="52">
        <v>10</v>
      </c>
      <c r="E9" s="54"/>
      <c r="F9" s="54"/>
      <c r="G9" s="54">
        <f t="shared" si="0"/>
        <v>0</v>
      </c>
      <c r="H9" s="62" t="s">
        <v>72</v>
      </c>
      <c r="I9" s="54">
        <f t="shared" si="1"/>
        <v>0</v>
      </c>
      <c r="J9" s="164"/>
    </row>
    <row r="10" spans="1:10" s="199" customFormat="1" ht="32.25" customHeight="1">
      <c r="A10" s="164">
        <v>7</v>
      </c>
      <c r="B10" s="151" t="s">
        <v>188</v>
      </c>
      <c r="C10" s="1" t="s">
        <v>44</v>
      </c>
      <c r="D10" s="52">
        <v>10</v>
      </c>
      <c r="E10" s="54"/>
      <c r="F10" s="54"/>
      <c r="G10" s="54">
        <f t="shared" si="0"/>
        <v>0</v>
      </c>
      <c r="H10" s="62" t="s">
        <v>72</v>
      </c>
      <c r="I10" s="54">
        <f t="shared" si="1"/>
        <v>0</v>
      </c>
      <c r="J10" s="164"/>
    </row>
    <row r="11" spans="1:10" s="199" customFormat="1" ht="32.25" customHeight="1">
      <c r="A11" s="164">
        <v>8</v>
      </c>
      <c r="B11" s="151" t="s">
        <v>189</v>
      </c>
      <c r="C11" s="1" t="s">
        <v>44</v>
      </c>
      <c r="D11" s="52">
        <v>10</v>
      </c>
      <c r="E11" s="54"/>
      <c r="F11" s="54"/>
      <c r="G11" s="54">
        <f t="shared" si="0"/>
        <v>0</v>
      </c>
      <c r="H11" s="62" t="s">
        <v>72</v>
      </c>
      <c r="I11" s="54">
        <f t="shared" si="1"/>
        <v>0</v>
      </c>
      <c r="J11" s="164"/>
    </row>
    <row r="12" spans="1:10" s="199" customFormat="1" ht="32.25" customHeight="1">
      <c r="A12" s="3">
        <v>9</v>
      </c>
      <c r="B12" s="151" t="s">
        <v>190</v>
      </c>
      <c r="C12" s="1" t="s">
        <v>44</v>
      </c>
      <c r="D12" s="52">
        <v>10</v>
      </c>
      <c r="E12" s="54"/>
      <c r="F12" s="54"/>
      <c r="G12" s="54">
        <f t="shared" si="0"/>
        <v>0</v>
      </c>
      <c r="H12" s="62" t="s">
        <v>72</v>
      </c>
      <c r="I12" s="54"/>
      <c r="J12" s="164"/>
    </row>
    <row r="13" spans="1:10" s="199" customFormat="1" ht="32.25" customHeight="1">
      <c r="A13" s="164">
        <v>10</v>
      </c>
      <c r="B13" s="151" t="s">
        <v>191</v>
      </c>
      <c r="C13" s="1" t="s">
        <v>44</v>
      </c>
      <c r="D13" s="52">
        <v>5</v>
      </c>
      <c r="E13" s="54"/>
      <c r="F13" s="54"/>
      <c r="G13" s="54">
        <f t="shared" si="0"/>
        <v>0</v>
      </c>
      <c r="H13" s="62" t="s">
        <v>72</v>
      </c>
      <c r="I13" s="54">
        <f t="shared" si="1"/>
        <v>0</v>
      </c>
      <c r="J13" s="164"/>
    </row>
    <row r="14" spans="1:10" s="199" customFormat="1" ht="32.25" customHeight="1">
      <c r="A14" s="164">
        <v>11</v>
      </c>
      <c r="B14" s="151" t="s">
        <v>192</v>
      </c>
      <c r="C14" s="1" t="s">
        <v>44</v>
      </c>
      <c r="D14" s="52">
        <v>5</v>
      </c>
      <c r="E14" s="54"/>
      <c r="F14" s="54"/>
      <c r="G14" s="54">
        <f t="shared" si="0"/>
        <v>0</v>
      </c>
      <c r="H14" s="62" t="s">
        <v>72</v>
      </c>
      <c r="I14" s="54">
        <f t="shared" si="1"/>
        <v>0</v>
      </c>
      <c r="J14" s="164"/>
    </row>
    <row r="15" spans="1:10" ht="32.25" customHeight="1">
      <c r="A15" s="19"/>
      <c r="B15" s="10"/>
      <c r="C15" s="11"/>
      <c r="D15" s="25"/>
      <c r="E15" s="55"/>
      <c r="F15" s="28" t="s">
        <v>68</v>
      </c>
      <c r="G15" s="128">
        <f>SUM(G10:G14)</f>
        <v>0</v>
      </c>
      <c r="H15" s="128"/>
      <c r="I15" s="128">
        <f>SUM(I10:I14)</f>
        <v>0</v>
      </c>
      <c r="J15" s="128">
        <f>SUM(J4:J14)</f>
        <v>0</v>
      </c>
    </row>
    <row r="16" spans="2:9" ht="32.25" customHeight="1">
      <c r="B16" s="409"/>
      <c r="C16" s="409"/>
      <c r="D16" s="409"/>
      <c r="E16" s="409"/>
      <c r="F16" s="409"/>
      <c r="G16" s="409"/>
      <c r="H16" s="409"/>
      <c r="I16" s="409"/>
    </row>
    <row r="17" spans="2:9" ht="24.75" customHeight="1">
      <c r="B17" s="91"/>
      <c r="E17" s="26"/>
      <c r="F17" s="26"/>
      <c r="G17" s="26"/>
      <c r="I17" s="26"/>
    </row>
    <row r="18" spans="7:9" ht="24.75" customHeight="1">
      <c r="G18" s="56"/>
      <c r="I18" s="56"/>
    </row>
  </sheetData>
  <sheetProtection/>
  <mergeCells count="1">
    <mergeCell ref="B16:I16"/>
  </mergeCells>
  <printOptions/>
  <pageMargins left="0.3937007874015748" right="0.3937007874015748" top="0.3937007874015748" bottom="0.3937007874015748" header="0.42" footer="0.5118110236220472"/>
  <pageSetup fitToHeight="1" fitToWidth="1" horizontalDpi="600" verticalDpi="600" orientation="landscape" paperSize="9" scale="88" r:id="rId1"/>
</worksheet>
</file>

<file path=xl/worksheets/sheet45.xml><?xml version="1.0" encoding="utf-8"?>
<worksheet xmlns="http://schemas.openxmlformats.org/spreadsheetml/2006/main" xmlns:r="http://schemas.openxmlformats.org/officeDocument/2006/relationships">
  <sheetPr>
    <tabColor rgb="FF00B050"/>
    <pageSetUpPr fitToPage="1"/>
  </sheetPr>
  <dimension ref="A1:I7"/>
  <sheetViews>
    <sheetView view="pageBreakPreview" zoomScale="60" zoomScalePageLayoutView="0" workbookViewId="0" topLeftCell="A1">
      <selection activeCell="H25" sqref="H25"/>
    </sheetView>
  </sheetViews>
  <sheetFormatPr defaultColWidth="9.140625" defaultRowHeight="12.75"/>
  <cols>
    <col min="2" max="2" width="47.8515625" style="0" customWidth="1"/>
    <col min="4" max="4" width="12.28125" style="0" customWidth="1"/>
  </cols>
  <sheetData>
    <row r="1" spans="1:9" ht="12.75">
      <c r="A1" s="12" t="s">
        <v>31</v>
      </c>
      <c r="B1" s="24"/>
      <c r="C1" s="17"/>
      <c r="D1" s="17"/>
      <c r="E1" s="21"/>
      <c r="F1" s="21"/>
      <c r="G1" s="21"/>
      <c r="H1" s="21"/>
      <c r="I1" s="35" t="s">
        <v>177</v>
      </c>
    </row>
    <row r="2" spans="1:9" ht="21">
      <c r="A2" s="29" t="s">
        <v>37</v>
      </c>
      <c r="B2" s="29" t="s">
        <v>45</v>
      </c>
      <c r="C2" s="29" t="s">
        <v>38</v>
      </c>
      <c r="D2" s="29" t="s">
        <v>39</v>
      </c>
      <c r="E2" s="32" t="s">
        <v>70</v>
      </c>
      <c r="F2" s="29" t="s">
        <v>34</v>
      </c>
      <c r="G2" s="29" t="s">
        <v>71</v>
      </c>
      <c r="H2" s="29" t="s">
        <v>41</v>
      </c>
      <c r="I2" s="29" t="s">
        <v>42</v>
      </c>
    </row>
    <row r="3" spans="1:9" ht="93.75" customHeight="1">
      <c r="A3" s="31">
        <v>1</v>
      </c>
      <c r="B3" s="154" t="s">
        <v>154</v>
      </c>
      <c r="C3" s="1" t="s">
        <v>43</v>
      </c>
      <c r="D3" s="33">
        <v>10</v>
      </c>
      <c r="E3" s="7"/>
      <c r="F3" s="7">
        <f>E3*1.23</f>
        <v>0</v>
      </c>
      <c r="G3" s="7">
        <f>D3*E3</f>
        <v>0</v>
      </c>
      <c r="H3" s="8">
        <v>0.23</v>
      </c>
      <c r="I3" s="7">
        <f>D3*F3</f>
        <v>0</v>
      </c>
    </row>
    <row r="4" spans="1:9" ht="12.75">
      <c r="A4" s="15"/>
      <c r="B4" s="15"/>
      <c r="C4" s="15"/>
      <c r="D4" s="15"/>
      <c r="E4" s="15"/>
      <c r="F4" s="20" t="s">
        <v>68</v>
      </c>
      <c r="G4" s="60">
        <f>SUM(G3)</f>
        <v>0</v>
      </c>
      <c r="H4" s="60"/>
      <c r="I4" s="60">
        <f>SUM(I3)</f>
        <v>0</v>
      </c>
    </row>
    <row r="5" spans="1:9" ht="12.75">
      <c r="A5" s="15"/>
      <c r="B5" s="15"/>
      <c r="C5" s="15"/>
      <c r="D5" s="15"/>
      <c r="E5" s="15"/>
      <c r="F5" s="20"/>
      <c r="G5" s="303"/>
      <c r="H5" s="303"/>
      <c r="I5" s="303"/>
    </row>
    <row r="7" spans="2:8" ht="12.75">
      <c r="B7" s="420" t="s">
        <v>331</v>
      </c>
      <c r="C7" s="420"/>
      <c r="D7" s="420"/>
      <c r="E7" s="420"/>
      <c r="F7" s="420"/>
      <c r="G7" s="420"/>
      <c r="H7" s="420"/>
    </row>
  </sheetData>
  <sheetProtection/>
  <mergeCells count="1">
    <mergeCell ref="B7:H7"/>
  </mergeCells>
  <printOptions/>
  <pageMargins left="0.49" right="0.75" top="0.73" bottom="1" header="0.5" footer="0.5"/>
  <pageSetup fitToHeight="1" fitToWidth="1"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tabColor rgb="FF00B050"/>
  </sheetPr>
  <dimension ref="A1:I15"/>
  <sheetViews>
    <sheetView view="pageBreakPreview" zoomScale="60" zoomScalePageLayoutView="0" workbookViewId="0" topLeftCell="A1">
      <selection activeCell="H25" sqref="H25"/>
    </sheetView>
  </sheetViews>
  <sheetFormatPr defaultColWidth="9.140625" defaultRowHeight="12.75"/>
  <cols>
    <col min="1" max="1" width="5.57421875" style="0" customWidth="1"/>
    <col min="2" max="2" width="36.7109375" style="0" customWidth="1"/>
  </cols>
  <sheetData>
    <row r="1" spans="1:9" ht="12.75">
      <c r="A1" s="12" t="s">
        <v>32</v>
      </c>
      <c r="B1" s="24"/>
      <c r="C1" s="17"/>
      <c r="D1" s="17"/>
      <c r="E1" s="21"/>
      <c r="F1" s="21"/>
      <c r="G1" s="21"/>
      <c r="H1" s="21"/>
      <c r="I1" s="35" t="s">
        <v>226</v>
      </c>
    </row>
    <row r="2" spans="1:9" ht="31.5">
      <c r="A2" s="29" t="s">
        <v>37</v>
      </c>
      <c r="B2" s="29" t="s">
        <v>45</v>
      </c>
      <c r="C2" s="29" t="s">
        <v>38</v>
      </c>
      <c r="D2" s="29" t="s">
        <v>39</v>
      </c>
      <c r="E2" s="32" t="s">
        <v>70</v>
      </c>
      <c r="F2" s="29" t="s">
        <v>34</v>
      </c>
      <c r="G2" s="29" t="s">
        <v>71</v>
      </c>
      <c r="H2" s="29" t="s">
        <v>41</v>
      </c>
      <c r="I2" s="29" t="s">
        <v>42</v>
      </c>
    </row>
    <row r="3" spans="1:9" ht="84">
      <c r="A3" s="31">
        <v>1</v>
      </c>
      <c r="B3" s="154" t="s">
        <v>227</v>
      </c>
      <c r="C3" s="1" t="s">
        <v>43</v>
      </c>
      <c r="D3" s="33">
        <v>25</v>
      </c>
      <c r="E3" s="7"/>
      <c r="F3" s="7"/>
      <c r="G3" s="7">
        <f>D3*E3</f>
        <v>0</v>
      </c>
      <c r="H3" s="8">
        <v>0.23</v>
      </c>
      <c r="I3" s="7">
        <f>D3*F3</f>
        <v>0</v>
      </c>
    </row>
    <row r="4" spans="1:9" ht="42">
      <c r="A4" s="31">
        <v>2</v>
      </c>
      <c r="B4" s="154" t="s">
        <v>228</v>
      </c>
      <c r="C4" s="1" t="s">
        <v>229</v>
      </c>
      <c r="D4" s="33">
        <v>10</v>
      </c>
      <c r="E4" s="7"/>
      <c r="F4" s="7"/>
      <c r="G4" s="7">
        <f>D4*E4</f>
        <v>0</v>
      </c>
      <c r="H4" s="8">
        <v>0.23</v>
      </c>
      <c r="I4" s="7">
        <f>D4*F4</f>
        <v>0</v>
      </c>
    </row>
    <row r="5" spans="1:9" ht="12.75">
      <c r="A5" s="15"/>
      <c r="B5" s="15"/>
      <c r="C5" s="15"/>
      <c r="D5" s="15"/>
      <c r="E5" s="15"/>
      <c r="F5" s="20" t="s">
        <v>68</v>
      </c>
      <c r="G5" s="60">
        <f>SUM(G3:G4)</f>
        <v>0</v>
      </c>
      <c r="H5" s="60"/>
      <c r="I5" s="60">
        <f>SUM(I3:I4)</f>
        <v>0</v>
      </c>
    </row>
    <row r="7" ht="12.75">
      <c r="B7" s="243"/>
    </row>
    <row r="8" spans="1:8" ht="12.75">
      <c r="A8" s="211">
        <v>1</v>
      </c>
      <c r="B8" s="421" t="s">
        <v>290</v>
      </c>
      <c r="C8" s="422"/>
      <c r="D8" s="422"/>
      <c r="E8" s="422"/>
      <c r="F8" s="422"/>
      <c r="G8" s="422"/>
      <c r="H8" s="423"/>
    </row>
    <row r="9" spans="1:8" ht="12.75">
      <c r="A9" s="211">
        <v>2</v>
      </c>
      <c r="B9" s="420" t="s">
        <v>331</v>
      </c>
      <c r="C9" s="420"/>
      <c r="D9" s="420"/>
      <c r="E9" s="420"/>
      <c r="F9" s="420"/>
      <c r="G9" s="420"/>
      <c r="H9" s="420"/>
    </row>
    <row r="10" ht="12.75">
      <c r="B10" s="231"/>
    </row>
    <row r="11" ht="12.75">
      <c r="B11" s="231"/>
    </row>
    <row r="12" ht="12.75">
      <c r="B12" s="231"/>
    </row>
    <row r="13" ht="12.75">
      <c r="B13" s="231"/>
    </row>
    <row r="14" ht="12.75">
      <c r="B14" s="231"/>
    </row>
    <row r="15" ht="12.75">
      <c r="B15" s="231"/>
    </row>
  </sheetData>
  <sheetProtection/>
  <mergeCells count="2">
    <mergeCell ref="B9:H9"/>
    <mergeCell ref="B8:H8"/>
  </mergeCells>
  <printOptions/>
  <pageMargins left="0.7" right="0.7" top="0.75" bottom="0.75" header="0.3" footer="0.3"/>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sheetPr>
    <tabColor rgb="FF00B050"/>
    <pageSetUpPr fitToPage="1"/>
  </sheetPr>
  <dimension ref="A1:I16"/>
  <sheetViews>
    <sheetView view="pageBreakPreview" zoomScale="60" zoomScalePageLayoutView="0" workbookViewId="0" topLeftCell="A1">
      <selection activeCell="H25" sqref="H25"/>
    </sheetView>
  </sheetViews>
  <sheetFormatPr defaultColWidth="9.140625" defaultRowHeight="12.75"/>
  <cols>
    <col min="1" max="1" width="5.57421875" style="0" customWidth="1"/>
    <col min="2" max="2" width="37.7109375" style="0" customWidth="1"/>
    <col min="5" max="5" width="13.140625" style="0" customWidth="1"/>
    <col min="6" max="6" width="15.00390625" style="0" customWidth="1"/>
    <col min="7" max="7" width="15.421875" style="0" customWidth="1"/>
    <col min="9" max="9" width="14.421875" style="0" customWidth="1"/>
  </cols>
  <sheetData>
    <row r="1" spans="1:9" ht="24.75" customHeight="1">
      <c r="A1" s="12" t="s">
        <v>293</v>
      </c>
      <c r="B1" s="24"/>
      <c r="C1" s="17"/>
      <c r="D1" s="17"/>
      <c r="E1" s="21"/>
      <c r="F1" s="21"/>
      <c r="G1" s="21"/>
      <c r="H1" s="21"/>
      <c r="I1" s="35" t="s">
        <v>296</v>
      </c>
    </row>
    <row r="2" spans="1:9" ht="31.5">
      <c r="A2" s="29" t="s">
        <v>37</v>
      </c>
      <c r="B2" s="29" t="s">
        <v>45</v>
      </c>
      <c r="C2" s="29" t="s">
        <v>38</v>
      </c>
      <c r="D2" s="29" t="s">
        <v>39</v>
      </c>
      <c r="E2" s="32" t="s">
        <v>70</v>
      </c>
      <c r="F2" s="29" t="s">
        <v>34</v>
      </c>
      <c r="G2" s="29" t="s">
        <v>71</v>
      </c>
      <c r="H2" s="29" t="s">
        <v>41</v>
      </c>
      <c r="I2" s="29" t="s">
        <v>42</v>
      </c>
    </row>
    <row r="3" spans="1:9" ht="288" customHeight="1">
      <c r="A3" s="31">
        <v>1</v>
      </c>
      <c r="B3" s="154" t="s">
        <v>301</v>
      </c>
      <c r="C3" s="1" t="s">
        <v>43</v>
      </c>
      <c r="D3" s="33">
        <v>1</v>
      </c>
      <c r="E3" s="7"/>
      <c r="F3" s="7">
        <f>E3*1.23</f>
        <v>0</v>
      </c>
      <c r="G3" s="7">
        <f>D3*E3</f>
        <v>0</v>
      </c>
      <c r="H3" s="8">
        <v>0.23</v>
      </c>
      <c r="I3" s="7">
        <f>D3*F3</f>
        <v>0</v>
      </c>
    </row>
    <row r="4" spans="1:9" ht="12.75">
      <c r="A4" s="15"/>
      <c r="B4" s="15"/>
      <c r="C4" s="15"/>
      <c r="D4" s="15"/>
      <c r="E4" s="15"/>
      <c r="F4" s="20" t="s">
        <v>68</v>
      </c>
      <c r="G4" s="60">
        <f>SUM(G3:G3)</f>
        <v>0</v>
      </c>
      <c r="H4" s="60"/>
      <c r="I4" s="60">
        <f>SUM(I3:I3)</f>
        <v>0</v>
      </c>
    </row>
    <row r="6" ht="12.75">
      <c r="B6" s="243"/>
    </row>
    <row r="7" spans="1:8" ht="16.5" customHeight="1">
      <c r="A7" s="218">
        <v>1</v>
      </c>
      <c r="B7" s="361" t="s">
        <v>198</v>
      </c>
      <c r="C7" s="361"/>
      <c r="D7" s="361"/>
      <c r="E7" s="361"/>
      <c r="F7" s="361"/>
      <c r="G7" s="361"/>
      <c r="H7" s="361"/>
    </row>
    <row r="8" spans="1:8" ht="18.75" customHeight="1">
      <c r="A8" s="218">
        <v>2</v>
      </c>
      <c r="B8" s="360" t="s">
        <v>298</v>
      </c>
      <c r="C8" s="360"/>
      <c r="D8" s="360"/>
      <c r="E8" s="360"/>
      <c r="F8" s="360"/>
      <c r="G8" s="360"/>
      <c r="H8" s="360"/>
    </row>
    <row r="9" spans="1:8" ht="48" customHeight="1">
      <c r="A9" s="218">
        <v>3</v>
      </c>
      <c r="B9" s="416" t="s">
        <v>199</v>
      </c>
      <c r="C9" s="417"/>
      <c r="D9" s="417"/>
      <c r="E9" s="417"/>
      <c r="F9" s="417"/>
      <c r="G9" s="417"/>
      <c r="H9" s="424"/>
    </row>
    <row r="10" spans="1:8" ht="29.25" customHeight="1">
      <c r="A10" s="218">
        <v>4</v>
      </c>
      <c r="B10" s="360" t="s">
        <v>300</v>
      </c>
      <c r="C10" s="360"/>
      <c r="D10" s="360"/>
      <c r="E10" s="360"/>
      <c r="F10" s="360"/>
      <c r="G10" s="360"/>
      <c r="H10" s="360"/>
    </row>
    <row r="11" spans="1:8" ht="29.25" customHeight="1">
      <c r="A11" s="218">
        <v>5</v>
      </c>
      <c r="B11" s="361" t="s">
        <v>201</v>
      </c>
      <c r="C11" s="361"/>
      <c r="D11" s="361"/>
      <c r="E11" s="361"/>
      <c r="F11" s="361"/>
      <c r="G11" s="361"/>
      <c r="H11" s="361"/>
    </row>
    <row r="12" spans="1:8" ht="48.75" customHeight="1">
      <c r="A12" s="218">
        <v>6</v>
      </c>
      <c r="B12" s="361" t="s">
        <v>374</v>
      </c>
      <c r="C12" s="361"/>
      <c r="D12" s="361"/>
      <c r="E12" s="361"/>
      <c r="F12" s="361"/>
      <c r="G12" s="361"/>
      <c r="H12" s="361"/>
    </row>
    <row r="13" spans="1:8" ht="36" customHeight="1">
      <c r="A13" s="218">
        <v>7</v>
      </c>
      <c r="B13" s="360" t="s">
        <v>297</v>
      </c>
      <c r="C13" s="360"/>
      <c r="D13" s="360"/>
      <c r="E13" s="360"/>
      <c r="F13" s="360"/>
      <c r="G13" s="360"/>
      <c r="H13" s="360"/>
    </row>
    <row r="14" spans="1:8" ht="37.5" customHeight="1">
      <c r="A14" s="218">
        <v>8</v>
      </c>
      <c r="B14" s="360" t="s">
        <v>207</v>
      </c>
      <c r="C14" s="360"/>
      <c r="D14" s="360"/>
      <c r="E14" s="360"/>
      <c r="F14" s="360"/>
      <c r="G14" s="360"/>
      <c r="H14" s="360"/>
    </row>
    <row r="15" spans="1:8" ht="73.5" customHeight="1">
      <c r="A15" s="218">
        <v>9</v>
      </c>
      <c r="B15" s="360" t="s">
        <v>299</v>
      </c>
      <c r="C15" s="360"/>
      <c r="D15" s="360"/>
      <c r="E15" s="360"/>
      <c r="F15" s="360"/>
      <c r="G15" s="360"/>
      <c r="H15" s="360"/>
    </row>
    <row r="16" spans="1:8" ht="30.75" customHeight="1">
      <c r="A16" s="218">
        <v>10</v>
      </c>
      <c r="B16" s="360" t="s">
        <v>208</v>
      </c>
      <c r="C16" s="360"/>
      <c r="D16" s="360"/>
      <c r="E16" s="360"/>
      <c r="F16" s="360"/>
      <c r="G16" s="360"/>
      <c r="H16" s="360"/>
    </row>
  </sheetData>
  <sheetProtection/>
  <mergeCells count="10">
    <mergeCell ref="B14:H14"/>
    <mergeCell ref="B15:H15"/>
    <mergeCell ref="B16:H16"/>
    <mergeCell ref="B9:H9"/>
    <mergeCell ref="B7:H7"/>
    <mergeCell ref="B8:H8"/>
    <mergeCell ref="B10:H10"/>
    <mergeCell ref="B11:H11"/>
    <mergeCell ref="B12:H12"/>
    <mergeCell ref="B13:H13"/>
  </mergeCells>
  <printOptions/>
  <pageMargins left="0.7" right="0.7" top="0.75" bottom="0.75" header="0.3" footer="0.3"/>
  <pageSetup fitToHeight="1" fitToWidth="1" horizontalDpi="600" verticalDpi="600" orientation="landscape" paperSize="9" scale="66" r:id="rId1"/>
</worksheet>
</file>

<file path=xl/worksheets/sheet48.xml><?xml version="1.0" encoding="utf-8"?>
<worksheet xmlns="http://schemas.openxmlformats.org/spreadsheetml/2006/main" xmlns:r="http://schemas.openxmlformats.org/officeDocument/2006/relationships">
  <sheetPr>
    <tabColor rgb="FF00B050"/>
    <pageSetUpPr fitToPage="1"/>
  </sheetPr>
  <dimension ref="A1:I16"/>
  <sheetViews>
    <sheetView view="pageBreakPreview" zoomScale="60" zoomScalePageLayoutView="0" workbookViewId="0" topLeftCell="A1">
      <selection activeCell="H25" sqref="H25"/>
    </sheetView>
  </sheetViews>
  <sheetFormatPr defaultColWidth="9.140625" defaultRowHeight="12.75"/>
  <cols>
    <col min="1" max="1" width="5.57421875" style="0" customWidth="1"/>
    <col min="2" max="2" width="37.7109375" style="0" customWidth="1"/>
    <col min="5" max="5" width="13.140625" style="0" customWidth="1"/>
    <col min="6" max="6" width="15.00390625" style="0" customWidth="1"/>
    <col min="7" max="7" width="15.421875" style="0" customWidth="1"/>
    <col min="9" max="9" width="14.421875" style="0" customWidth="1"/>
  </cols>
  <sheetData>
    <row r="1" spans="1:9" ht="24.75" customHeight="1">
      <c r="A1" s="12" t="s">
        <v>294</v>
      </c>
      <c r="B1" s="24"/>
      <c r="C1" s="17"/>
      <c r="D1" s="17"/>
      <c r="E1" s="21"/>
      <c r="F1" s="21"/>
      <c r="G1" s="21"/>
      <c r="H1" s="21"/>
      <c r="I1" s="35" t="s">
        <v>305</v>
      </c>
    </row>
    <row r="2" spans="1:9" ht="31.5">
      <c r="A2" s="29" t="s">
        <v>37</v>
      </c>
      <c r="B2" s="29" t="s">
        <v>45</v>
      </c>
      <c r="C2" s="29" t="s">
        <v>38</v>
      </c>
      <c r="D2" s="29" t="s">
        <v>39</v>
      </c>
      <c r="E2" s="32" t="s">
        <v>70</v>
      </c>
      <c r="F2" s="29" t="s">
        <v>34</v>
      </c>
      <c r="G2" s="29" t="s">
        <v>71</v>
      </c>
      <c r="H2" s="29" t="s">
        <v>41</v>
      </c>
      <c r="I2" s="29" t="s">
        <v>42</v>
      </c>
    </row>
    <row r="3" spans="1:9" ht="182.25" customHeight="1">
      <c r="A3" s="31">
        <v>1</v>
      </c>
      <c r="B3" s="154" t="s">
        <v>317</v>
      </c>
      <c r="C3" s="1" t="s">
        <v>43</v>
      </c>
      <c r="D3" s="33">
        <v>1</v>
      </c>
      <c r="E3" s="7"/>
      <c r="F3" s="7">
        <f>E3*1.23</f>
        <v>0</v>
      </c>
      <c r="G3" s="7">
        <f>D3*E3</f>
        <v>0</v>
      </c>
      <c r="H3" s="8">
        <v>0.23</v>
      </c>
      <c r="I3" s="7">
        <f>D3*F3</f>
        <v>0</v>
      </c>
    </row>
    <row r="4" spans="1:9" ht="12.75">
      <c r="A4" s="15"/>
      <c r="B4" s="15"/>
      <c r="C4" s="15"/>
      <c r="D4" s="15"/>
      <c r="E4" s="15"/>
      <c r="F4" s="20" t="s">
        <v>68</v>
      </c>
      <c r="G4" s="60">
        <f>SUM(G3:G3)</f>
        <v>0</v>
      </c>
      <c r="H4" s="60"/>
      <c r="I4" s="60">
        <f>SUM(I3:I3)</f>
        <v>0</v>
      </c>
    </row>
    <row r="6" ht="12.75">
      <c r="B6" s="243"/>
    </row>
    <row r="7" spans="1:8" ht="16.5" customHeight="1">
      <c r="A7" s="218">
        <v>1</v>
      </c>
      <c r="B7" s="361" t="s">
        <v>198</v>
      </c>
      <c r="C7" s="361"/>
      <c r="D7" s="361"/>
      <c r="E7" s="361"/>
      <c r="F7" s="361"/>
      <c r="G7" s="361"/>
      <c r="H7" s="361"/>
    </row>
    <row r="8" spans="1:8" ht="18.75" customHeight="1">
      <c r="A8" s="218">
        <v>2</v>
      </c>
      <c r="B8" s="360" t="s">
        <v>298</v>
      </c>
      <c r="C8" s="360"/>
      <c r="D8" s="360"/>
      <c r="E8" s="360"/>
      <c r="F8" s="360"/>
      <c r="G8" s="360"/>
      <c r="H8" s="360"/>
    </row>
    <row r="9" spans="1:8" ht="48" customHeight="1">
      <c r="A9" s="218">
        <v>3</v>
      </c>
      <c r="B9" s="416" t="s">
        <v>199</v>
      </c>
      <c r="C9" s="417"/>
      <c r="D9" s="417"/>
      <c r="E9" s="417"/>
      <c r="F9" s="417"/>
      <c r="G9" s="417"/>
      <c r="H9" s="424"/>
    </row>
    <row r="10" spans="1:8" ht="29.25" customHeight="1">
      <c r="A10" s="218">
        <v>4</v>
      </c>
      <c r="B10" s="360" t="s">
        <v>300</v>
      </c>
      <c r="C10" s="360"/>
      <c r="D10" s="360"/>
      <c r="E10" s="360"/>
      <c r="F10" s="360"/>
      <c r="G10" s="360"/>
      <c r="H10" s="360"/>
    </row>
    <row r="11" spans="1:8" ht="29.25" customHeight="1">
      <c r="A11" s="218">
        <v>5</v>
      </c>
      <c r="B11" s="361" t="s">
        <v>201</v>
      </c>
      <c r="C11" s="361"/>
      <c r="D11" s="361"/>
      <c r="E11" s="361"/>
      <c r="F11" s="361"/>
      <c r="G11" s="361"/>
      <c r="H11" s="361"/>
    </row>
    <row r="12" spans="1:8" ht="44.25" customHeight="1">
      <c r="A12" s="218">
        <v>6</v>
      </c>
      <c r="B12" s="361" t="s">
        <v>374</v>
      </c>
      <c r="C12" s="361"/>
      <c r="D12" s="361"/>
      <c r="E12" s="361"/>
      <c r="F12" s="361"/>
      <c r="G12" s="361"/>
      <c r="H12" s="361"/>
    </row>
    <row r="13" spans="1:8" ht="36" customHeight="1">
      <c r="A13" s="218">
        <v>7</v>
      </c>
      <c r="B13" s="360" t="s">
        <v>297</v>
      </c>
      <c r="C13" s="360"/>
      <c r="D13" s="360"/>
      <c r="E13" s="360"/>
      <c r="F13" s="360"/>
      <c r="G13" s="360"/>
      <c r="H13" s="360"/>
    </row>
    <row r="14" spans="1:8" ht="37.5" customHeight="1">
      <c r="A14" s="218">
        <v>8</v>
      </c>
      <c r="B14" s="360" t="s">
        <v>207</v>
      </c>
      <c r="C14" s="360"/>
      <c r="D14" s="360"/>
      <c r="E14" s="360"/>
      <c r="F14" s="360"/>
      <c r="G14" s="360"/>
      <c r="H14" s="360"/>
    </row>
    <row r="15" spans="1:8" ht="73.5" customHeight="1">
      <c r="A15" s="218">
        <v>9</v>
      </c>
      <c r="B15" s="360" t="s">
        <v>299</v>
      </c>
      <c r="C15" s="360"/>
      <c r="D15" s="360"/>
      <c r="E15" s="360"/>
      <c r="F15" s="360"/>
      <c r="G15" s="360"/>
      <c r="H15" s="360"/>
    </row>
    <row r="16" spans="1:8" ht="30.75" customHeight="1">
      <c r="A16" s="218">
        <v>10</v>
      </c>
      <c r="B16" s="360" t="s">
        <v>208</v>
      </c>
      <c r="C16" s="360"/>
      <c r="D16" s="360"/>
      <c r="E16" s="360"/>
      <c r="F16" s="360"/>
      <c r="G16" s="360"/>
      <c r="H16" s="360"/>
    </row>
  </sheetData>
  <sheetProtection/>
  <mergeCells count="10">
    <mergeCell ref="B13:H13"/>
    <mergeCell ref="B14:H14"/>
    <mergeCell ref="B15:H15"/>
    <mergeCell ref="B16:H16"/>
    <mergeCell ref="B7:H7"/>
    <mergeCell ref="B8:H8"/>
    <mergeCell ref="B9:H9"/>
    <mergeCell ref="B10:H10"/>
    <mergeCell ref="B11:H11"/>
    <mergeCell ref="B12:H12"/>
  </mergeCells>
  <printOptions/>
  <pageMargins left="0.7" right="0.7" top="0.75" bottom="0.75" header="0.3" footer="0.3"/>
  <pageSetup fitToHeight="1" fitToWidth="1" horizontalDpi="600" verticalDpi="600" orientation="landscape" paperSize="9" scale="78" r:id="rId1"/>
</worksheet>
</file>

<file path=xl/worksheets/sheet49.xml><?xml version="1.0" encoding="utf-8"?>
<worksheet xmlns="http://schemas.openxmlformats.org/spreadsheetml/2006/main" xmlns:r="http://schemas.openxmlformats.org/officeDocument/2006/relationships">
  <sheetPr>
    <tabColor rgb="FF00B050"/>
    <pageSetUpPr fitToPage="1"/>
  </sheetPr>
  <dimension ref="A1:I16"/>
  <sheetViews>
    <sheetView view="pageBreakPreview" zoomScale="60" zoomScalePageLayoutView="0" workbookViewId="0" topLeftCell="A1">
      <selection activeCell="H25" sqref="H25"/>
    </sheetView>
  </sheetViews>
  <sheetFormatPr defaultColWidth="9.140625" defaultRowHeight="12.75"/>
  <cols>
    <col min="1" max="1" width="5.57421875" style="0" customWidth="1"/>
    <col min="2" max="2" width="37.7109375" style="0" customWidth="1"/>
    <col min="5" max="5" width="13.140625" style="0" customWidth="1"/>
    <col min="6" max="6" width="15.00390625" style="0" customWidth="1"/>
    <col min="7" max="7" width="15.421875" style="0" customWidth="1"/>
    <col min="9" max="9" width="14.421875" style="0" customWidth="1"/>
  </cols>
  <sheetData>
    <row r="1" spans="1:9" ht="24.75" customHeight="1">
      <c r="A1" s="12" t="s">
        <v>295</v>
      </c>
      <c r="B1" s="24"/>
      <c r="C1" s="17"/>
      <c r="D1" s="17"/>
      <c r="E1" s="21"/>
      <c r="F1" s="21"/>
      <c r="G1" s="21"/>
      <c r="H1" s="21"/>
      <c r="I1" s="35" t="s">
        <v>307</v>
      </c>
    </row>
    <row r="2" spans="1:9" ht="31.5">
      <c r="A2" s="29" t="s">
        <v>37</v>
      </c>
      <c r="B2" s="29" t="s">
        <v>45</v>
      </c>
      <c r="C2" s="29" t="s">
        <v>38</v>
      </c>
      <c r="D2" s="29" t="s">
        <v>39</v>
      </c>
      <c r="E2" s="32" t="s">
        <v>70</v>
      </c>
      <c r="F2" s="29" t="s">
        <v>34</v>
      </c>
      <c r="G2" s="29" t="s">
        <v>71</v>
      </c>
      <c r="H2" s="29" t="s">
        <v>41</v>
      </c>
      <c r="I2" s="29" t="s">
        <v>42</v>
      </c>
    </row>
    <row r="3" spans="1:9" ht="106.5" customHeight="1">
      <c r="A3" s="31">
        <v>1</v>
      </c>
      <c r="B3" s="154" t="s">
        <v>330</v>
      </c>
      <c r="C3" s="1" t="s">
        <v>43</v>
      </c>
      <c r="D3" s="33">
        <v>1</v>
      </c>
      <c r="E3" s="7"/>
      <c r="F3" s="7"/>
      <c r="G3" s="7">
        <f>D3*E3</f>
        <v>0</v>
      </c>
      <c r="H3" s="8">
        <v>0.23</v>
      </c>
      <c r="I3" s="7">
        <f>D3*F3</f>
        <v>0</v>
      </c>
    </row>
    <row r="4" spans="1:9" ht="12.75">
      <c r="A4" s="15"/>
      <c r="B4" s="15"/>
      <c r="C4" s="15"/>
      <c r="D4" s="15"/>
      <c r="E4" s="15"/>
      <c r="F4" s="20" t="s">
        <v>68</v>
      </c>
      <c r="G4" s="60">
        <f>SUM(G3:G3)</f>
        <v>0</v>
      </c>
      <c r="H4" s="60"/>
      <c r="I4" s="60">
        <f>SUM(I3:I3)</f>
        <v>0</v>
      </c>
    </row>
    <row r="6" ht="12.75">
      <c r="B6" s="243"/>
    </row>
    <row r="7" spans="1:8" ht="16.5" customHeight="1">
      <c r="A7" s="218">
        <v>1</v>
      </c>
      <c r="B7" s="361" t="s">
        <v>198</v>
      </c>
      <c r="C7" s="361"/>
      <c r="D7" s="361"/>
      <c r="E7" s="361"/>
      <c r="F7" s="361"/>
      <c r="G7" s="361"/>
      <c r="H7" s="361"/>
    </row>
    <row r="8" spans="1:8" ht="18.75" customHeight="1">
      <c r="A8" s="218">
        <v>2</v>
      </c>
      <c r="B8" s="360" t="s">
        <v>298</v>
      </c>
      <c r="C8" s="360"/>
      <c r="D8" s="360"/>
      <c r="E8" s="360"/>
      <c r="F8" s="360"/>
      <c r="G8" s="360"/>
      <c r="H8" s="360"/>
    </row>
    <row r="9" spans="1:8" ht="48" customHeight="1">
      <c r="A9" s="218">
        <v>3</v>
      </c>
      <c r="B9" s="416" t="s">
        <v>199</v>
      </c>
      <c r="C9" s="417"/>
      <c r="D9" s="417"/>
      <c r="E9" s="417"/>
      <c r="F9" s="417"/>
      <c r="G9" s="417"/>
      <c r="H9" s="424"/>
    </row>
    <row r="10" spans="1:8" ht="29.25" customHeight="1">
      <c r="A10" s="218">
        <v>4</v>
      </c>
      <c r="B10" s="360" t="s">
        <v>300</v>
      </c>
      <c r="C10" s="360"/>
      <c r="D10" s="360"/>
      <c r="E10" s="360"/>
      <c r="F10" s="360"/>
      <c r="G10" s="360"/>
      <c r="H10" s="360"/>
    </row>
    <row r="11" spans="1:8" ht="29.25" customHeight="1">
      <c r="A11" s="218">
        <v>5</v>
      </c>
      <c r="B11" s="361" t="s">
        <v>201</v>
      </c>
      <c r="C11" s="361"/>
      <c r="D11" s="361"/>
      <c r="E11" s="361"/>
      <c r="F11" s="361"/>
      <c r="G11" s="361"/>
      <c r="H11" s="361"/>
    </row>
    <row r="12" spans="1:8" ht="42" customHeight="1">
      <c r="A12" s="218">
        <v>6</v>
      </c>
      <c r="B12" s="361" t="s">
        <v>374</v>
      </c>
      <c r="C12" s="361"/>
      <c r="D12" s="361"/>
      <c r="E12" s="361"/>
      <c r="F12" s="361"/>
      <c r="G12" s="361"/>
      <c r="H12" s="361"/>
    </row>
    <row r="13" spans="1:8" ht="36" customHeight="1">
      <c r="A13" s="218">
        <v>7</v>
      </c>
      <c r="B13" s="360" t="s">
        <v>297</v>
      </c>
      <c r="C13" s="360"/>
      <c r="D13" s="360"/>
      <c r="E13" s="360"/>
      <c r="F13" s="360"/>
      <c r="G13" s="360"/>
      <c r="H13" s="360"/>
    </row>
    <row r="14" spans="1:8" ht="37.5" customHeight="1">
      <c r="A14" s="218">
        <v>8</v>
      </c>
      <c r="B14" s="360" t="s">
        <v>207</v>
      </c>
      <c r="C14" s="360"/>
      <c r="D14" s="360"/>
      <c r="E14" s="360"/>
      <c r="F14" s="360"/>
      <c r="G14" s="360"/>
      <c r="H14" s="360"/>
    </row>
    <row r="15" spans="1:8" ht="73.5" customHeight="1">
      <c r="A15" s="218">
        <v>9</v>
      </c>
      <c r="B15" s="360" t="s">
        <v>299</v>
      </c>
      <c r="C15" s="360"/>
      <c r="D15" s="360"/>
      <c r="E15" s="360"/>
      <c r="F15" s="360"/>
      <c r="G15" s="360"/>
      <c r="H15" s="360"/>
    </row>
    <row r="16" spans="1:8" ht="30.75" customHeight="1">
      <c r="A16" s="218">
        <v>10</v>
      </c>
      <c r="B16" s="360" t="s">
        <v>208</v>
      </c>
      <c r="C16" s="360"/>
      <c r="D16" s="360"/>
      <c r="E16" s="360"/>
      <c r="F16" s="360"/>
      <c r="G16" s="360"/>
      <c r="H16" s="360"/>
    </row>
  </sheetData>
  <sheetProtection/>
  <mergeCells count="10">
    <mergeCell ref="B13:H13"/>
    <mergeCell ref="B14:H14"/>
    <mergeCell ref="B15:H15"/>
    <mergeCell ref="B16:H16"/>
    <mergeCell ref="B7:H7"/>
    <mergeCell ref="B8:H8"/>
    <mergeCell ref="B9:H9"/>
    <mergeCell ref="B10:H10"/>
    <mergeCell ref="B11:H11"/>
    <mergeCell ref="B12:H12"/>
  </mergeCells>
  <printOptions/>
  <pageMargins left="0.7" right="0.7" top="0.75" bottom="0.75" header="0.3" footer="0.3"/>
  <pageSetup fitToHeight="1"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K16"/>
  <sheetViews>
    <sheetView view="pageBreakPreview" zoomScale="60" zoomScaleNormal="90" zoomScalePageLayoutView="0" workbookViewId="0" topLeftCell="A1">
      <selection activeCell="H25" sqref="H25"/>
    </sheetView>
  </sheetViews>
  <sheetFormatPr defaultColWidth="11.57421875" defaultRowHeight="12.75"/>
  <cols>
    <col min="1" max="1" width="5.28125" style="122" customWidth="1"/>
    <col min="2" max="2" width="96.00390625" style="122" customWidth="1"/>
    <col min="3" max="4" width="7.7109375" style="122" customWidth="1"/>
    <col min="5" max="5" width="9.00390625" style="110" customWidth="1"/>
    <col min="6" max="6" width="8.7109375" style="110" customWidth="1"/>
    <col min="7" max="7" width="9.140625" style="110" customWidth="1"/>
    <col min="8" max="9" width="15.28125" style="110" customWidth="1"/>
    <col min="10" max="10" width="12.7109375" style="110" hidden="1" customWidth="1"/>
    <col min="11" max="11" width="12.7109375" style="122" customWidth="1"/>
    <col min="12" max="16384" width="11.57421875" style="122" customWidth="1"/>
  </cols>
  <sheetData>
    <row r="1" spans="1:11" s="74" customFormat="1" ht="24" customHeight="1">
      <c r="A1" s="117" t="s">
        <v>47</v>
      </c>
      <c r="F1" s="67"/>
      <c r="G1" s="67"/>
      <c r="H1" s="67"/>
      <c r="I1" s="75" t="s">
        <v>100</v>
      </c>
      <c r="K1" s="75"/>
    </row>
    <row r="2" spans="1:11" s="116" customFormat="1" ht="41.25" customHeight="1">
      <c r="A2" s="76" t="s">
        <v>37</v>
      </c>
      <c r="B2" s="76" t="s">
        <v>45</v>
      </c>
      <c r="C2" s="76" t="s">
        <v>93</v>
      </c>
      <c r="D2" s="76" t="s">
        <v>87</v>
      </c>
      <c r="E2" s="76" t="s">
        <v>88</v>
      </c>
      <c r="F2" s="76" t="s">
        <v>94</v>
      </c>
      <c r="G2" s="76" t="s">
        <v>89</v>
      </c>
      <c r="H2" s="76" t="s">
        <v>90</v>
      </c>
      <c r="I2" s="76" t="s">
        <v>91</v>
      </c>
      <c r="J2" s="118" t="s">
        <v>95</v>
      </c>
      <c r="K2" s="97"/>
    </row>
    <row r="3" spans="1:11" ht="21" customHeight="1">
      <c r="A3" s="365">
        <v>1</v>
      </c>
      <c r="B3" s="120" t="s">
        <v>99</v>
      </c>
      <c r="C3" s="370" t="s">
        <v>44</v>
      </c>
      <c r="D3" s="366">
        <v>4</v>
      </c>
      <c r="E3" s="363"/>
      <c r="F3" s="368">
        <v>0.23</v>
      </c>
      <c r="G3" s="363"/>
      <c r="H3" s="363">
        <f>D3*E3</f>
        <v>0</v>
      </c>
      <c r="I3" s="363">
        <f>H3*1.23</f>
        <v>0</v>
      </c>
      <c r="J3" s="362">
        <v>0</v>
      </c>
      <c r="K3" s="253"/>
    </row>
    <row r="4" spans="1:11" ht="100.5" customHeight="1">
      <c r="A4" s="365"/>
      <c r="B4" s="79" t="s">
        <v>203</v>
      </c>
      <c r="C4" s="369"/>
      <c r="D4" s="367"/>
      <c r="E4" s="364"/>
      <c r="F4" s="369"/>
      <c r="G4" s="364"/>
      <c r="H4" s="364"/>
      <c r="I4" s="364"/>
      <c r="J4" s="362"/>
      <c r="K4" s="174"/>
    </row>
    <row r="5" spans="1:10" s="68" customFormat="1" ht="24" customHeight="1">
      <c r="A5" s="70"/>
      <c r="B5" s="71" t="s">
        <v>105</v>
      </c>
      <c r="C5" s="71"/>
      <c r="D5" s="71"/>
      <c r="E5" s="70"/>
      <c r="F5" s="70"/>
      <c r="G5" s="72" t="s">
        <v>68</v>
      </c>
      <c r="H5" s="77">
        <f>H3</f>
        <v>0</v>
      </c>
      <c r="I5" s="77">
        <f>I3</f>
        <v>0</v>
      </c>
      <c r="J5" s="78">
        <v>0</v>
      </c>
    </row>
    <row r="6" spans="1:9" ht="12">
      <c r="A6" s="123"/>
      <c r="B6" s="124"/>
      <c r="C6" s="124"/>
      <c r="D6" s="124"/>
      <c r="E6" s="123"/>
      <c r="F6" s="123"/>
      <c r="G6" s="123"/>
      <c r="H6" s="123"/>
      <c r="I6" s="123"/>
    </row>
    <row r="8" spans="1:8" ht="12">
      <c r="A8" s="218">
        <v>1</v>
      </c>
      <c r="B8" s="375" t="s">
        <v>198</v>
      </c>
      <c r="C8" s="376"/>
      <c r="D8" s="376"/>
      <c r="E8" s="376"/>
      <c r="F8" s="376"/>
      <c r="G8" s="376"/>
      <c r="H8" s="377"/>
    </row>
    <row r="9" spans="1:8" ht="26.25" customHeight="1">
      <c r="A9" s="218">
        <v>2</v>
      </c>
      <c r="B9" s="360" t="s">
        <v>199</v>
      </c>
      <c r="C9" s="360"/>
      <c r="D9" s="360"/>
      <c r="E9" s="360"/>
      <c r="F9" s="360"/>
      <c r="G9" s="360"/>
      <c r="H9" s="360"/>
    </row>
    <row r="10" spans="1:8" ht="19.5" customHeight="1">
      <c r="A10" s="218">
        <v>3</v>
      </c>
      <c r="B10" s="360" t="s">
        <v>271</v>
      </c>
      <c r="C10" s="360"/>
      <c r="D10" s="360"/>
      <c r="E10" s="360"/>
      <c r="F10" s="360"/>
      <c r="G10" s="360"/>
      <c r="H10" s="360"/>
    </row>
    <row r="11" spans="1:8" ht="27.75" customHeight="1">
      <c r="A11" s="218">
        <v>4</v>
      </c>
      <c r="B11" s="361" t="s">
        <v>201</v>
      </c>
      <c r="C11" s="361"/>
      <c r="D11" s="361"/>
      <c r="E11" s="361"/>
      <c r="F11" s="361"/>
      <c r="G11" s="361"/>
      <c r="H11" s="361"/>
    </row>
    <row r="12" spans="1:8" ht="32.25" customHeight="1">
      <c r="A12" s="218">
        <v>5</v>
      </c>
      <c r="B12" s="361" t="s">
        <v>376</v>
      </c>
      <c r="C12" s="361"/>
      <c r="D12" s="361"/>
      <c r="E12" s="361"/>
      <c r="F12" s="361"/>
      <c r="G12" s="361"/>
      <c r="H12" s="361"/>
    </row>
    <row r="13" spans="1:8" ht="36.75" customHeight="1">
      <c r="A13" s="218">
        <v>6</v>
      </c>
      <c r="B13" s="360" t="s">
        <v>143</v>
      </c>
      <c r="C13" s="360"/>
      <c r="D13" s="360"/>
      <c r="E13" s="360"/>
      <c r="F13" s="360"/>
      <c r="G13" s="360"/>
      <c r="H13" s="360"/>
    </row>
    <row r="14" spans="1:8" ht="34.5" customHeight="1">
      <c r="A14" s="218">
        <v>7</v>
      </c>
      <c r="B14" s="360" t="s">
        <v>207</v>
      </c>
      <c r="C14" s="360"/>
      <c r="D14" s="360"/>
      <c r="E14" s="360"/>
      <c r="F14" s="360"/>
      <c r="G14" s="360"/>
      <c r="H14" s="360"/>
    </row>
    <row r="15" spans="1:8" ht="20.25" customHeight="1">
      <c r="A15" s="218">
        <v>8</v>
      </c>
      <c r="B15" s="360" t="s">
        <v>212</v>
      </c>
      <c r="C15" s="360"/>
      <c r="D15" s="360"/>
      <c r="E15" s="360"/>
      <c r="F15" s="360"/>
      <c r="G15" s="360"/>
      <c r="H15" s="360"/>
    </row>
    <row r="16" spans="1:8" ht="12">
      <c r="A16" s="216">
        <v>9</v>
      </c>
      <c r="B16" s="372" t="s">
        <v>331</v>
      </c>
      <c r="C16" s="373"/>
      <c r="D16" s="373"/>
      <c r="E16" s="373"/>
      <c r="F16" s="373"/>
      <c r="G16" s="373"/>
      <c r="H16" s="374"/>
    </row>
  </sheetData>
  <sheetProtection/>
  <mergeCells count="18">
    <mergeCell ref="B16:H16"/>
    <mergeCell ref="B8:H8"/>
    <mergeCell ref="B13:H13"/>
    <mergeCell ref="B14:H14"/>
    <mergeCell ref="B15:H15"/>
    <mergeCell ref="B9:H9"/>
    <mergeCell ref="B10:H10"/>
    <mergeCell ref="B11:H11"/>
    <mergeCell ref="B12:H12"/>
    <mergeCell ref="J3:J4"/>
    <mergeCell ref="A3:A4"/>
    <mergeCell ref="D3:D4"/>
    <mergeCell ref="E3:E4"/>
    <mergeCell ref="F3:F4"/>
    <mergeCell ref="C3:C4"/>
    <mergeCell ref="I3:I4"/>
    <mergeCell ref="G3:G4"/>
    <mergeCell ref="H3:H4"/>
  </mergeCells>
  <printOptions/>
  <pageMargins left="0.43" right="0.25" top="0.48" bottom="0.33" header="0.31496062992125984" footer="0.31496062992125984"/>
  <pageSetup fitToHeight="1" fitToWidth="1" horizontalDpi="600" verticalDpi="600" orientation="landscape" paperSize="9" scale="76" r:id="rId1"/>
</worksheet>
</file>

<file path=xl/worksheets/sheet50.xml><?xml version="1.0" encoding="utf-8"?>
<worksheet xmlns="http://schemas.openxmlformats.org/spreadsheetml/2006/main" xmlns:r="http://schemas.openxmlformats.org/officeDocument/2006/relationships">
  <sheetPr>
    <tabColor rgb="FF00B050"/>
    <pageSetUpPr fitToPage="1"/>
  </sheetPr>
  <dimension ref="A1:I19"/>
  <sheetViews>
    <sheetView view="pageBreakPreview" zoomScale="60" zoomScalePageLayoutView="0" workbookViewId="0" topLeftCell="A1">
      <selection activeCell="H25" sqref="H25"/>
    </sheetView>
  </sheetViews>
  <sheetFormatPr defaultColWidth="9.140625" defaultRowHeight="12.75"/>
  <cols>
    <col min="1" max="1" width="5.57421875" style="0" customWidth="1"/>
    <col min="2" max="2" width="37.7109375" style="0" customWidth="1"/>
    <col min="5" max="5" width="13.140625" style="0" customWidth="1"/>
    <col min="6" max="6" width="15.00390625" style="0" customWidth="1"/>
    <col min="7" max="7" width="15.421875" style="0" customWidth="1"/>
    <col min="9" max="9" width="14.421875" style="0" customWidth="1"/>
  </cols>
  <sheetData>
    <row r="1" spans="1:9" ht="24.75" customHeight="1">
      <c r="A1" s="12" t="s">
        <v>304</v>
      </c>
      <c r="B1" s="24"/>
      <c r="C1" s="17"/>
      <c r="D1" s="17"/>
      <c r="E1" s="21"/>
      <c r="F1" s="21"/>
      <c r="G1" s="21"/>
      <c r="H1" s="21"/>
      <c r="I1" s="35" t="s">
        <v>318</v>
      </c>
    </row>
    <row r="2" spans="1:9" ht="31.5">
      <c r="A2" s="29" t="s">
        <v>37</v>
      </c>
      <c r="B2" s="29" t="s">
        <v>45</v>
      </c>
      <c r="C2" s="29" t="s">
        <v>38</v>
      </c>
      <c r="D2" s="29" t="s">
        <v>39</v>
      </c>
      <c r="E2" s="32" t="s">
        <v>70</v>
      </c>
      <c r="F2" s="29" t="s">
        <v>34</v>
      </c>
      <c r="G2" s="29" t="s">
        <v>71</v>
      </c>
      <c r="H2" s="29" t="s">
        <v>41</v>
      </c>
      <c r="I2" s="29" t="s">
        <v>42</v>
      </c>
    </row>
    <row r="3" spans="1:9" ht="30.75" customHeight="1">
      <c r="A3" s="430">
        <v>1</v>
      </c>
      <c r="B3" s="334" t="s">
        <v>351</v>
      </c>
      <c r="C3" s="428" t="s">
        <v>43</v>
      </c>
      <c r="D3" s="429">
        <v>2</v>
      </c>
      <c r="E3" s="426"/>
      <c r="F3" s="426">
        <f>E3*1.23</f>
        <v>0</v>
      </c>
      <c r="G3" s="426">
        <f>D3*E3</f>
        <v>0</v>
      </c>
      <c r="H3" s="425">
        <v>0.23</v>
      </c>
      <c r="I3" s="426">
        <f>D3*F3</f>
        <v>0</v>
      </c>
    </row>
    <row r="4" spans="1:9" ht="92.25" customHeight="1">
      <c r="A4" s="430"/>
      <c r="B4" s="335" t="s">
        <v>369</v>
      </c>
      <c r="C4" s="428"/>
      <c r="D4" s="429"/>
      <c r="E4" s="426"/>
      <c r="F4" s="426"/>
      <c r="G4" s="426"/>
      <c r="H4" s="425"/>
      <c r="I4" s="426"/>
    </row>
    <row r="5" spans="1:9" ht="12.75">
      <c r="A5" s="427">
        <v>2</v>
      </c>
      <c r="B5" s="334" t="s">
        <v>352</v>
      </c>
      <c r="C5" s="428" t="s">
        <v>43</v>
      </c>
      <c r="D5" s="429">
        <v>50</v>
      </c>
      <c r="E5" s="426"/>
      <c r="F5" s="426">
        <f>E5*1.23</f>
        <v>0</v>
      </c>
      <c r="G5" s="426">
        <f>D5*E5</f>
        <v>0</v>
      </c>
      <c r="H5" s="425">
        <v>0.23</v>
      </c>
      <c r="I5" s="426"/>
    </row>
    <row r="6" spans="1:9" ht="84">
      <c r="A6" s="427"/>
      <c r="B6" s="335" t="s">
        <v>353</v>
      </c>
      <c r="C6" s="428"/>
      <c r="D6" s="429"/>
      <c r="E6" s="426"/>
      <c r="F6" s="426"/>
      <c r="G6" s="426"/>
      <c r="H6" s="425"/>
      <c r="I6" s="426"/>
    </row>
    <row r="7" spans="1:9" ht="12.75">
      <c r="A7" s="427">
        <v>3</v>
      </c>
      <c r="B7" s="334" t="s">
        <v>354</v>
      </c>
      <c r="C7" s="428" t="s">
        <v>43</v>
      </c>
      <c r="D7" s="429">
        <v>25</v>
      </c>
      <c r="E7" s="426"/>
      <c r="F7" s="426">
        <f>E7*1.23</f>
        <v>0</v>
      </c>
      <c r="G7" s="426">
        <f>D7*E7</f>
        <v>0</v>
      </c>
      <c r="H7" s="425">
        <v>0.23</v>
      </c>
      <c r="I7" s="426">
        <f>D7*F7</f>
        <v>0</v>
      </c>
    </row>
    <row r="8" spans="1:9" ht="60">
      <c r="A8" s="427"/>
      <c r="B8" s="335" t="s">
        <v>370</v>
      </c>
      <c r="C8" s="428"/>
      <c r="D8" s="429"/>
      <c r="E8" s="426"/>
      <c r="F8" s="426"/>
      <c r="G8" s="426"/>
      <c r="H8" s="425"/>
      <c r="I8" s="426"/>
    </row>
    <row r="9" spans="1:9" ht="55.5" customHeight="1">
      <c r="A9" s="310">
        <v>4</v>
      </c>
      <c r="B9" s="335" t="s">
        <v>356</v>
      </c>
      <c r="C9" s="1" t="s">
        <v>43</v>
      </c>
      <c r="D9" s="33">
        <v>3</v>
      </c>
      <c r="E9" s="7"/>
      <c r="F9" s="7">
        <f>E9*1.23</f>
        <v>0</v>
      </c>
      <c r="G9" s="7">
        <f>D9*E9</f>
        <v>0</v>
      </c>
      <c r="H9" s="8">
        <v>0.23</v>
      </c>
      <c r="I9" s="7">
        <f>G9*1.23</f>
        <v>0</v>
      </c>
    </row>
    <row r="10" spans="5:9" ht="30.75" customHeight="1">
      <c r="E10" s="339"/>
      <c r="F10" s="146" t="s">
        <v>68</v>
      </c>
      <c r="G10" s="340">
        <f>SUM(G3:G9)</f>
        <v>0</v>
      </c>
      <c r="H10" s="340"/>
      <c r="I10" s="340">
        <f>SUM(I3:I9)</f>
        <v>0</v>
      </c>
    </row>
    <row r="11" spans="2:9" ht="12.75">
      <c r="B11" s="132"/>
      <c r="C11" s="337"/>
      <c r="D11" s="336"/>
      <c r="E11" s="338"/>
      <c r="F11" s="338"/>
      <c r="G11" s="338"/>
      <c r="H11" s="338"/>
      <c r="I11" s="338"/>
    </row>
    <row r="12" spans="1:8" ht="12.75">
      <c r="A12" s="218">
        <v>1</v>
      </c>
      <c r="B12" s="361" t="s">
        <v>198</v>
      </c>
      <c r="C12" s="361"/>
      <c r="D12" s="361"/>
      <c r="E12" s="361"/>
      <c r="F12" s="361"/>
      <c r="G12" s="361"/>
      <c r="H12" s="361"/>
    </row>
    <row r="13" spans="1:8" ht="21.75" customHeight="1">
      <c r="A13" s="218">
        <v>2</v>
      </c>
      <c r="B13" s="360" t="s">
        <v>159</v>
      </c>
      <c r="C13" s="360"/>
      <c r="D13" s="360"/>
      <c r="E13" s="360"/>
      <c r="F13" s="360"/>
      <c r="G13" s="360"/>
      <c r="H13" s="360"/>
    </row>
    <row r="14" spans="1:8" ht="36.75" customHeight="1">
      <c r="A14" s="218">
        <v>3</v>
      </c>
      <c r="B14" s="360" t="s">
        <v>207</v>
      </c>
      <c r="C14" s="360"/>
      <c r="D14" s="360"/>
      <c r="E14" s="360"/>
      <c r="F14" s="360"/>
      <c r="G14" s="360"/>
      <c r="H14" s="360"/>
    </row>
    <row r="15" spans="1:8" ht="27.75" customHeight="1">
      <c r="A15" s="218">
        <v>4</v>
      </c>
      <c r="B15" s="360" t="s">
        <v>212</v>
      </c>
      <c r="C15" s="360"/>
      <c r="D15" s="360"/>
      <c r="E15" s="360"/>
      <c r="F15" s="360"/>
      <c r="G15" s="360"/>
      <c r="H15" s="360"/>
    </row>
    <row r="16" spans="1:8" ht="30.75" customHeight="1">
      <c r="A16" s="216">
        <v>5</v>
      </c>
      <c r="B16" s="360" t="s">
        <v>199</v>
      </c>
      <c r="C16" s="360"/>
      <c r="D16" s="360"/>
      <c r="E16" s="360"/>
      <c r="F16" s="360"/>
      <c r="G16" s="360"/>
      <c r="H16" s="360"/>
    </row>
    <row r="17" spans="1:8" ht="16.5" customHeight="1">
      <c r="A17" s="157">
        <v>6</v>
      </c>
      <c r="B17" s="372" t="s">
        <v>331</v>
      </c>
      <c r="C17" s="373"/>
      <c r="D17" s="373"/>
      <c r="E17" s="373"/>
      <c r="F17" s="373"/>
      <c r="G17" s="373"/>
      <c r="H17" s="374"/>
    </row>
    <row r="18" spans="1:8" ht="12.75">
      <c r="A18" s="157">
        <v>7</v>
      </c>
      <c r="B18" s="431" t="s">
        <v>355</v>
      </c>
      <c r="C18" s="432"/>
      <c r="D18" s="432"/>
      <c r="E18" s="432"/>
      <c r="F18" s="432"/>
      <c r="G18" s="432"/>
      <c r="H18" s="433"/>
    </row>
    <row r="19" spans="1:8" ht="12.75">
      <c r="A19" s="122"/>
      <c r="B19" s="122"/>
      <c r="C19" s="122"/>
      <c r="D19" s="122"/>
      <c r="E19" s="110"/>
      <c r="F19" s="110"/>
      <c r="G19" s="110"/>
      <c r="H19" s="110"/>
    </row>
  </sheetData>
  <sheetProtection/>
  <mergeCells count="31">
    <mergeCell ref="H5:H6"/>
    <mergeCell ref="I5:I6"/>
    <mergeCell ref="B17:H17"/>
    <mergeCell ref="B18:H18"/>
    <mergeCell ref="H7:H8"/>
    <mergeCell ref="I7:I8"/>
    <mergeCell ref="B14:H14"/>
    <mergeCell ref="B15:H15"/>
    <mergeCell ref="B16:H16"/>
    <mergeCell ref="A5:A6"/>
    <mergeCell ref="C5:C6"/>
    <mergeCell ref="D5:D6"/>
    <mergeCell ref="E5:E6"/>
    <mergeCell ref="F5:F6"/>
    <mergeCell ref="G5:G6"/>
    <mergeCell ref="A3:A4"/>
    <mergeCell ref="C3:C4"/>
    <mergeCell ref="D3:D4"/>
    <mergeCell ref="E3:E4"/>
    <mergeCell ref="F3:F4"/>
    <mergeCell ref="G3:G4"/>
    <mergeCell ref="H3:H4"/>
    <mergeCell ref="I3:I4"/>
    <mergeCell ref="B12:H12"/>
    <mergeCell ref="B13:H13"/>
    <mergeCell ref="A7:A8"/>
    <mergeCell ref="C7:C8"/>
    <mergeCell ref="D7:D8"/>
    <mergeCell ref="E7:E8"/>
    <mergeCell ref="F7:F8"/>
    <mergeCell ref="G7:G8"/>
  </mergeCells>
  <printOptions/>
  <pageMargins left="0.7" right="0.7" top="0.75" bottom="0.75" header="0.3" footer="0.3"/>
  <pageSetup fitToHeight="1" fitToWidth="1" orientation="landscape" paperSize="9" scale="79" r:id="rId1"/>
</worksheet>
</file>

<file path=xl/worksheets/sheet51.xml><?xml version="1.0" encoding="utf-8"?>
<worksheet xmlns="http://schemas.openxmlformats.org/spreadsheetml/2006/main" xmlns:r="http://schemas.openxmlformats.org/officeDocument/2006/relationships">
  <sheetPr>
    <tabColor rgb="FF00B050"/>
    <pageSetUpPr fitToPage="1"/>
  </sheetPr>
  <dimension ref="A1:I18"/>
  <sheetViews>
    <sheetView tabSelected="1" view="pageBreakPreview" zoomScale="60" zoomScalePageLayoutView="0" workbookViewId="0" topLeftCell="A1">
      <selection activeCell="H25" sqref="H25"/>
    </sheetView>
  </sheetViews>
  <sheetFormatPr defaultColWidth="9.140625" defaultRowHeight="12.75"/>
  <cols>
    <col min="1" max="1" width="5.57421875" style="0" customWidth="1"/>
    <col min="2" max="2" width="37.7109375" style="0" customWidth="1"/>
    <col min="5" max="5" width="13.140625" style="0" customWidth="1"/>
    <col min="6" max="6" width="15.00390625" style="0" customWidth="1"/>
    <col min="7" max="7" width="15.421875" style="0" customWidth="1"/>
    <col min="9" max="9" width="14.421875" style="0" customWidth="1"/>
  </cols>
  <sheetData>
    <row r="1" spans="1:9" ht="24.75" customHeight="1">
      <c r="A1" s="12" t="s">
        <v>306</v>
      </c>
      <c r="B1" s="24"/>
      <c r="C1" s="17"/>
      <c r="D1" s="17"/>
      <c r="E1" s="21"/>
      <c r="F1" s="21"/>
      <c r="G1" s="21"/>
      <c r="H1" s="21"/>
      <c r="I1" s="35" t="s">
        <v>308</v>
      </c>
    </row>
    <row r="2" spans="1:9" ht="31.5">
      <c r="A2" s="29" t="s">
        <v>37</v>
      </c>
      <c r="B2" s="29" t="s">
        <v>45</v>
      </c>
      <c r="C2" s="29" t="s">
        <v>38</v>
      </c>
      <c r="D2" s="29" t="s">
        <v>39</v>
      </c>
      <c r="E2" s="32" t="s">
        <v>70</v>
      </c>
      <c r="F2" s="29" t="s">
        <v>34</v>
      </c>
      <c r="G2" s="29" t="s">
        <v>71</v>
      </c>
      <c r="H2" s="29" t="s">
        <v>41</v>
      </c>
      <c r="I2" s="29" t="s">
        <v>42</v>
      </c>
    </row>
    <row r="3" spans="1:9" ht="96.75" customHeight="1">
      <c r="A3" s="31">
        <v>1</v>
      </c>
      <c r="B3" s="154" t="s">
        <v>342</v>
      </c>
      <c r="C3" s="1" t="s">
        <v>43</v>
      </c>
      <c r="D3" s="33">
        <v>170</v>
      </c>
      <c r="E3" s="7"/>
      <c r="F3" s="7">
        <f>E3*1.23</f>
        <v>0</v>
      </c>
      <c r="G3" s="7">
        <f>D3*E3</f>
        <v>0</v>
      </c>
      <c r="H3" s="8">
        <v>0.23</v>
      </c>
      <c r="I3" s="7"/>
    </row>
    <row r="4" spans="1:9" ht="91.5" customHeight="1">
      <c r="A4" s="31">
        <v>2</v>
      </c>
      <c r="B4" s="154" t="s">
        <v>343</v>
      </c>
      <c r="C4" s="1" t="s">
        <v>43</v>
      </c>
      <c r="D4" s="33">
        <v>100</v>
      </c>
      <c r="E4" s="7"/>
      <c r="F4" s="7">
        <f>E4*1.23</f>
        <v>0</v>
      </c>
      <c r="G4" s="7">
        <f>D4*E4</f>
        <v>0</v>
      </c>
      <c r="H4" s="8">
        <v>0.23</v>
      </c>
      <c r="I4" s="7"/>
    </row>
    <row r="5" spans="1:9" ht="12.75">
      <c r="A5" s="15"/>
      <c r="B5" s="15"/>
      <c r="C5" s="15"/>
      <c r="D5" s="15"/>
      <c r="E5" s="15"/>
      <c r="F5" s="20" t="s">
        <v>68</v>
      </c>
      <c r="G5" s="60">
        <f>SUM(G3:G4)</f>
        <v>0</v>
      </c>
      <c r="H5" s="60"/>
      <c r="I5" s="60"/>
    </row>
    <row r="7" ht="12.75">
      <c r="B7" s="243"/>
    </row>
    <row r="8" spans="1:9" s="122" customFormat="1" ht="12">
      <c r="A8" s="218">
        <v>1</v>
      </c>
      <c r="B8" s="361" t="s">
        <v>198</v>
      </c>
      <c r="C8" s="361"/>
      <c r="D8" s="361"/>
      <c r="E8" s="361"/>
      <c r="F8" s="361"/>
      <c r="G8" s="361"/>
      <c r="H8" s="361"/>
      <c r="I8" s="110"/>
    </row>
    <row r="9" spans="1:9" s="122" customFormat="1" ht="32.25" customHeight="1">
      <c r="A9" s="218">
        <v>2</v>
      </c>
      <c r="B9" s="360" t="s">
        <v>199</v>
      </c>
      <c r="C9" s="360"/>
      <c r="D9" s="360"/>
      <c r="E9" s="360"/>
      <c r="F9" s="360"/>
      <c r="G9" s="360"/>
      <c r="H9" s="360"/>
      <c r="I9" s="110"/>
    </row>
    <row r="10" spans="1:9" s="122" customFormat="1" ht="24.75" customHeight="1">
      <c r="A10" s="218">
        <v>3</v>
      </c>
      <c r="B10" s="360" t="s">
        <v>271</v>
      </c>
      <c r="C10" s="360"/>
      <c r="D10" s="360"/>
      <c r="E10" s="360"/>
      <c r="F10" s="360"/>
      <c r="G10" s="360"/>
      <c r="H10" s="360"/>
      <c r="I10" s="110"/>
    </row>
    <row r="11" spans="1:9" s="122" customFormat="1" ht="33.75" customHeight="1">
      <c r="A11" s="218">
        <v>4</v>
      </c>
      <c r="B11" s="361" t="s">
        <v>201</v>
      </c>
      <c r="C11" s="361"/>
      <c r="D11" s="361"/>
      <c r="E11" s="361"/>
      <c r="F11" s="361"/>
      <c r="G11" s="361"/>
      <c r="H11" s="361"/>
      <c r="I11" s="110"/>
    </row>
    <row r="12" spans="1:9" s="122" customFormat="1" ht="33.75" customHeight="1">
      <c r="A12" s="218">
        <v>5</v>
      </c>
      <c r="B12" s="361" t="s">
        <v>209</v>
      </c>
      <c r="C12" s="361"/>
      <c r="D12" s="361"/>
      <c r="E12" s="361"/>
      <c r="F12" s="361"/>
      <c r="G12" s="361"/>
      <c r="H12" s="361"/>
      <c r="I12" s="110"/>
    </row>
    <row r="13" spans="1:9" s="122" customFormat="1" ht="33.75" customHeight="1">
      <c r="A13" s="218">
        <v>6</v>
      </c>
      <c r="B13" s="360" t="s">
        <v>143</v>
      </c>
      <c r="C13" s="360"/>
      <c r="D13" s="360"/>
      <c r="E13" s="360"/>
      <c r="F13" s="360"/>
      <c r="G13" s="360"/>
      <c r="H13" s="360"/>
      <c r="I13" s="110"/>
    </row>
    <row r="14" spans="1:9" s="122" customFormat="1" ht="34.5" customHeight="1">
      <c r="A14" s="218">
        <v>7</v>
      </c>
      <c r="B14" s="360" t="s">
        <v>207</v>
      </c>
      <c r="C14" s="360"/>
      <c r="D14" s="360"/>
      <c r="E14" s="360"/>
      <c r="F14" s="360"/>
      <c r="G14" s="360"/>
      <c r="H14" s="360"/>
      <c r="I14" s="110"/>
    </row>
    <row r="15" spans="1:9" s="122" customFormat="1" ht="20.25" customHeight="1">
      <c r="A15" s="218">
        <v>8</v>
      </c>
      <c r="B15" s="360" t="s">
        <v>212</v>
      </c>
      <c r="C15" s="360"/>
      <c r="D15" s="360"/>
      <c r="E15" s="360"/>
      <c r="F15" s="360"/>
      <c r="G15" s="360"/>
      <c r="H15" s="360"/>
      <c r="I15" s="110"/>
    </row>
    <row r="16" spans="1:9" s="122" customFormat="1" ht="18" customHeight="1">
      <c r="A16" s="216">
        <v>9</v>
      </c>
      <c r="B16" s="434" t="s">
        <v>344</v>
      </c>
      <c r="C16" s="434"/>
      <c r="D16" s="434"/>
      <c r="E16" s="434"/>
      <c r="F16" s="434"/>
      <c r="G16" s="434"/>
      <c r="H16" s="434"/>
      <c r="I16" s="110"/>
    </row>
    <row r="17" spans="1:9" s="122" customFormat="1" ht="16.5" customHeight="1">
      <c r="A17" s="216">
        <v>10</v>
      </c>
      <c r="B17" s="372" t="s">
        <v>219</v>
      </c>
      <c r="C17" s="373"/>
      <c r="D17" s="373"/>
      <c r="E17" s="373"/>
      <c r="F17" s="373"/>
      <c r="G17" s="373"/>
      <c r="H17" s="374"/>
      <c r="I17" s="110"/>
    </row>
    <row r="18" spans="5:9" s="122" customFormat="1" ht="12">
      <c r="E18" s="110"/>
      <c r="F18" s="110"/>
      <c r="G18" s="110"/>
      <c r="H18" s="110"/>
      <c r="I18" s="110"/>
    </row>
  </sheetData>
  <sheetProtection/>
  <mergeCells count="10">
    <mergeCell ref="B14:H14"/>
    <mergeCell ref="B15:H15"/>
    <mergeCell ref="B16:H16"/>
    <mergeCell ref="B17:H17"/>
    <mergeCell ref="B8:H8"/>
    <mergeCell ref="B9:H9"/>
    <mergeCell ref="B10:H10"/>
    <mergeCell ref="B11:H11"/>
    <mergeCell ref="B12:H12"/>
    <mergeCell ref="B13:H13"/>
  </mergeCells>
  <printOptions/>
  <pageMargins left="0.7" right="0.7" top="0.75" bottom="0.75" header="0.3" footer="0.3"/>
  <pageSetup fitToHeight="1" fitToWidth="1" horizontalDpi="600" verticalDpi="600" orientation="landscape" paperSize="9" scale="92" r:id="rId1"/>
</worksheet>
</file>

<file path=xl/worksheets/sheet52.xml><?xml version="1.0" encoding="utf-8"?>
<worksheet xmlns="http://schemas.openxmlformats.org/spreadsheetml/2006/main" xmlns:r="http://schemas.openxmlformats.org/officeDocument/2006/relationships">
  <sheetPr>
    <tabColor rgb="FF00B050"/>
    <pageSetUpPr fitToPage="1"/>
  </sheetPr>
  <dimension ref="A1:J16"/>
  <sheetViews>
    <sheetView view="pageBreakPreview" zoomScale="60" zoomScalePageLayoutView="0" workbookViewId="0" topLeftCell="A1">
      <selection activeCell="H25" sqref="H25"/>
    </sheetView>
  </sheetViews>
  <sheetFormatPr defaultColWidth="9.140625" defaultRowHeight="12.75"/>
  <cols>
    <col min="1" max="1" width="8.00390625" style="0" customWidth="1"/>
    <col min="2" max="2" width="36.7109375" style="0" customWidth="1"/>
  </cols>
  <sheetData>
    <row r="1" spans="1:9" ht="12.75">
      <c r="A1" s="12" t="s">
        <v>315</v>
      </c>
      <c r="B1" s="24"/>
      <c r="C1" s="17"/>
      <c r="D1" s="17"/>
      <c r="E1" s="21"/>
      <c r="F1" s="21"/>
      <c r="G1" s="21"/>
      <c r="H1" s="21"/>
      <c r="I1" s="35" t="s">
        <v>316</v>
      </c>
    </row>
    <row r="2" spans="1:9" ht="31.5">
      <c r="A2" s="29" t="s">
        <v>37</v>
      </c>
      <c r="B2" s="29" t="s">
        <v>45</v>
      </c>
      <c r="C2" s="29" t="s">
        <v>38</v>
      </c>
      <c r="D2" s="29" t="s">
        <v>39</v>
      </c>
      <c r="E2" s="32" t="s">
        <v>70</v>
      </c>
      <c r="F2" s="29" t="s">
        <v>34</v>
      </c>
      <c r="G2" s="29" t="s">
        <v>71</v>
      </c>
      <c r="H2" s="29" t="s">
        <v>41</v>
      </c>
      <c r="I2" s="29" t="s">
        <v>42</v>
      </c>
    </row>
    <row r="3" spans="1:9" ht="136.5">
      <c r="A3" s="31">
        <v>1</v>
      </c>
      <c r="B3" s="154" t="s">
        <v>332</v>
      </c>
      <c r="C3" s="1" t="s">
        <v>43</v>
      </c>
      <c r="D3" s="33">
        <v>1</v>
      </c>
      <c r="E3" s="7"/>
      <c r="F3" s="7">
        <f>E3*1.23</f>
        <v>0</v>
      </c>
      <c r="G3" s="7">
        <f>D3*E3</f>
        <v>0</v>
      </c>
      <c r="H3" s="8">
        <v>0.23</v>
      </c>
      <c r="I3" s="7">
        <f>D3*F3</f>
        <v>0</v>
      </c>
    </row>
    <row r="4" spans="1:9" ht="73.5">
      <c r="A4" s="31">
        <v>2</v>
      </c>
      <c r="B4" s="154" t="s">
        <v>333</v>
      </c>
      <c r="C4" s="1" t="s">
        <v>229</v>
      </c>
      <c r="D4" s="33">
        <v>1</v>
      </c>
      <c r="E4" s="7"/>
      <c r="F4" s="7">
        <f>E4*1.23</f>
        <v>0</v>
      </c>
      <c r="G4" s="7">
        <f>D4*E4</f>
        <v>0</v>
      </c>
      <c r="H4" s="8">
        <v>0.23</v>
      </c>
      <c r="I4" s="7">
        <f>D4*F4</f>
        <v>0</v>
      </c>
    </row>
    <row r="5" spans="1:9" ht="12.75">
      <c r="A5" s="15"/>
      <c r="B5" s="15"/>
      <c r="C5" s="15"/>
      <c r="D5" s="15"/>
      <c r="E5" s="15"/>
      <c r="F5" s="20" t="s">
        <v>68</v>
      </c>
      <c r="G5" s="60">
        <f>SUM(G3:G4)</f>
        <v>0</v>
      </c>
      <c r="H5" s="60"/>
      <c r="I5" s="60">
        <f>SUM(I3:I4)</f>
        <v>0</v>
      </c>
    </row>
    <row r="7" ht="12.75">
      <c r="B7" s="243"/>
    </row>
    <row r="8" ht="12.75">
      <c r="B8" s="304"/>
    </row>
    <row r="9" spans="1:9" ht="28.5" customHeight="1">
      <c r="A9" s="350">
        <v>1</v>
      </c>
      <c r="B9" s="415" t="s">
        <v>161</v>
      </c>
      <c r="C9" s="415"/>
      <c r="D9" s="415"/>
      <c r="E9" s="415"/>
      <c r="F9" s="415"/>
      <c r="G9" s="415"/>
      <c r="H9" s="415"/>
      <c r="I9" s="415"/>
    </row>
    <row r="10" spans="1:10" ht="34.5" customHeight="1">
      <c r="A10" s="218">
        <v>2</v>
      </c>
      <c r="B10" s="360" t="s">
        <v>377</v>
      </c>
      <c r="C10" s="360"/>
      <c r="D10" s="360"/>
      <c r="E10" s="360"/>
      <c r="F10" s="360"/>
      <c r="G10" s="360"/>
      <c r="H10" s="360"/>
      <c r="I10" s="360"/>
      <c r="J10" s="348"/>
    </row>
    <row r="11" spans="1:9" ht="43.5" customHeight="1">
      <c r="A11" s="351">
        <v>3</v>
      </c>
      <c r="B11" s="418" t="s">
        <v>207</v>
      </c>
      <c r="C11" s="418"/>
      <c r="D11" s="418"/>
      <c r="E11" s="418"/>
      <c r="F11" s="418"/>
      <c r="G11" s="418"/>
      <c r="H11" s="418"/>
      <c r="I11" s="418"/>
    </row>
    <row r="12" spans="1:9" ht="43.5" customHeight="1">
      <c r="A12" s="218">
        <v>4</v>
      </c>
      <c r="B12" s="360" t="s">
        <v>212</v>
      </c>
      <c r="C12" s="360"/>
      <c r="D12" s="360"/>
      <c r="E12" s="360"/>
      <c r="F12" s="360"/>
      <c r="G12" s="360"/>
      <c r="H12" s="360"/>
      <c r="I12" s="360"/>
    </row>
    <row r="13" spans="1:9" ht="12.75">
      <c r="A13" s="230">
        <v>5</v>
      </c>
      <c r="B13" s="435" t="s">
        <v>280</v>
      </c>
      <c r="C13" s="436"/>
      <c r="D13" s="436"/>
      <c r="E13" s="436"/>
      <c r="F13" s="436"/>
      <c r="G13" s="436"/>
      <c r="H13" s="436"/>
      <c r="I13" s="437"/>
    </row>
    <row r="14" spans="1:9" ht="12.75">
      <c r="A14" s="271">
        <v>6</v>
      </c>
      <c r="B14" s="372" t="s">
        <v>331</v>
      </c>
      <c r="C14" s="373"/>
      <c r="D14" s="373"/>
      <c r="E14" s="373"/>
      <c r="F14" s="373"/>
      <c r="G14" s="373"/>
      <c r="H14" s="373"/>
      <c r="I14" s="374"/>
    </row>
    <row r="15" ht="12.75">
      <c r="B15" s="231"/>
    </row>
    <row r="16" ht="12.75">
      <c r="B16" s="231"/>
    </row>
  </sheetData>
  <sheetProtection/>
  <mergeCells count="6">
    <mergeCell ref="B9:I9"/>
    <mergeCell ref="B10:I10"/>
    <mergeCell ref="B11:I11"/>
    <mergeCell ref="B12:I12"/>
    <mergeCell ref="B13:I13"/>
    <mergeCell ref="B14:I14"/>
  </mergeCells>
  <printOptions/>
  <pageMargins left="0.7" right="0.7" top="0.75" bottom="0.75" header="0.3" footer="0.3"/>
  <pageSetup fitToHeight="1" fitToWidth="1"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H25" sqref="H25"/>
    </sheetView>
  </sheetViews>
  <sheetFormatPr defaultColWidth="9.140625" defaultRowHeight="12.75"/>
  <sheetData/>
  <sheetProtection/>
  <printOptions/>
  <pageMargins left="0.7" right="0.7" top="0.75" bottom="0.75" header="0.3" footer="0.3"/>
  <pageSetup orientation="portrait" paperSize="9" r:id="rId1"/>
</worksheet>
</file>

<file path=xl/worksheets/sheet54.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H25" sqref="H25"/>
    </sheetView>
  </sheetViews>
  <sheetFormatPr defaultColWidth="9.140625" defaultRowHeight="12.75"/>
  <sheetData/>
  <sheetProtection/>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J15"/>
  <sheetViews>
    <sheetView view="pageBreakPreview" zoomScale="60" zoomScaleNormal="80" zoomScalePageLayoutView="0" workbookViewId="0" topLeftCell="A1">
      <selection activeCell="H25" sqref="H25"/>
    </sheetView>
  </sheetViews>
  <sheetFormatPr defaultColWidth="11.57421875" defaultRowHeight="12.75"/>
  <cols>
    <col min="1" max="1" width="5.28125" style="122" customWidth="1"/>
    <col min="2" max="2" width="89.28125" style="122" customWidth="1"/>
    <col min="3" max="4" width="7.7109375" style="122" customWidth="1"/>
    <col min="5" max="5" width="9.00390625" style="110" customWidth="1"/>
    <col min="6" max="6" width="8.7109375" style="110" customWidth="1"/>
    <col min="7" max="7" width="9.140625" style="110" customWidth="1"/>
    <col min="8" max="9" width="15.28125" style="110" customWidth="1"/>
    <col min="10" max="10" width="12.7109375" style="122" customWidth="1"/>
    <col min="11" max="16384" width="11.57421875" style="122" customWidth="1"/>
  </cols>
  <sheetData>
    <row r="1" spans="1:10" s="74" customFormat="1" ht="24" customHeight="1">
      <c r="A1" s="117" t="s">
        <v>48</v>
      </c>
      <c r="F1" s="67"/>
      <c r="G1" s="67"/>
      <c r="H1" s="67"/>
      <c r="I1" s="75" t="s">
        <v>106</v>
      </c>
      <c r="J1" s="75"/>
    </row>
    <row r="2" spans="1:9" s="116" customFormat="1" ht="41.25" customHeight="1">
      <c r="A2" s="76" t="s">
        <v>37</v>
      </c>
      <c r="B2" s="76" t="s">
        <v>45</v>
      </c>
      <c r="C2" s="76" t="s">
        <v>93</v>
      </c>
      <c r="D2" s="76" t="s">
        <v>87</v>
      </c>
      <c r="E2" s="76" t="s">
        <v>88</v>
      </c>
      <c r="F2" s="76" t="s">
        <v>94</v>
      </c>
      <c r="G2" s="76" t="s">
        <v>89</v>
      </c>
      <c r="H2" s="76" t="s">
        <v>90</v>
      </c>
      <c r="I2" s="76" t="s">
        <v>91</v>
      </c>
    </row>
    <row r="3" spans="1:9" ht="21" customHeight="1">
      <c r="A3" s="365">
        <v>1</v>
      </c>
      <c r="B3" s="120" t="s">
        <v>107</v>
      </c>
      <c r="C3" s="370" t="s">
        <v>44</v>
      </c>
      <c r="D3" s="366">
        <v>500</v>
      </c>
      <c r="E3" s="363"/>
      <c r="F3" s="368">
        <v>0.23</v>
      </c>
      <c r="G3" s="363">
        <f>E3*1.23</f>
        <v>0</v>
      </c>
      <c r="H3" s="363">
        <f>D3*E3</f>
        <v>0</v>
      </c>
      <c r="I3" s="363">
        <f>H3*1.23</f>
        <v>0</v>
      </c>
    </row>
    <row r="4" spans="1:9" ht="128.25" customHeight="1">
      <c r="A4" s="365"/>
      <c r="B4" s="79" t="s">
        <v>366</v>
      </c>
      <c r="C4" s="369"/>
      <c r="D4" s="367"/>
      <c r="E4" s="364"/>
      <c r="F4" s="369"/>
      <c r="G4" s="364"/>
      <c r="H4" s="364"/>
      <c r="I4" s="364"/>
    </row>
    <row r="5" spans="1:9" s="68" customFormat="1" ht="24" customHeight="1">
      <c r="A5" s="70"/>
      <c r="C5" s="71"/>
      <c r="D5" s="71"/>
      <c r="E5" s="70"/>
      <c r="F5" s="70"/>
      <c r="G5" s="72" t="s">
        <v>68</v>
      </c>
      <c r="H5" s="77">
        <f>H3</f>
        <v>0</v>
      </c>
      <c r="I5" s="77">
        <f>I3</f>
        <v>0</v>
      </c>
    </row>
    <row r="6" spans="1:10" s="68" customFormat="1" ht="24" customHeight="1">
      <c r="A6" s="70"/>
      <c r="C6" s="71"/>
      <c r="D6" s="71"/>
      <c r="E6" s="70"/>
      <c r="F6" s="70"/>
      <c r="G6" s="72"/>
      <c r="H6" s="133"/>
      <c r="I6" s="133"/>
      <c r="J6" s="134"/>
    </row>
    <row r="8" spans="1:8" ht="12">
      <c r="A8" s="218">
        <v>1</v>
      </c>
      <c r="B8" s="361" t="s">
        <v>198</v>
      </c>
      <c r="C8" s="361"/>
      <c r="D8" s="361"/>
      <c r="E8" s="361"/>
      <c r="F8" s="361"/>
      <c r="G8" s="361"/>
      <c r="H8" s="361"/>
    </row>
    <row r="9" spans="1:8" ht="27" customHeight="1">
      <c r="A9" s="218">
        <v>2</v>
      </c>
      <c r="B9" s="360" t="s">
        <v>199</v>
      </c>
      <c r="C9" s="360"/>
      <c r="D9" s="360"/>
      <c r="E9" s="360"/>
      <c r="F9" s="360"/>
      <c r="G9" s="360"/>
      <c r="H9" s="360"/>
    </row>
    <row r="10" spans="1:8" ht="38.25" customHeight="1">
      <c r="A10" s="218">
        <v>3</v>
      </c>
      <c r="B10" s="361" t="s">
        <v>206</v>
      </c>
      <c r="C10" s="361"/>
      <c r="D10" s="361"/>
      <c r="E10" s="361"/>
      <c r="F10" s="361"/>
      <c r="G10" s="361"/>
      <c r="H10" s="361"/>
    </row>
    <row r="11" spans="1:8" ht="22.5" customHeight="1">
      <c r="A11" s="218">
        <v>4</v>
      </c>
      <c r="B11" s="360" t="s">
        <v>272</v>
      </c>
      <c r="C11" s="360"/>
      <c r="D11" s="360"/>
      <c r="E11" s="360"/>
      <c r="F11" s="360"/>
      <c r="G11" s="360"/>
      <c r="H11" s="360"/>
    </row>
    <row r="12" spans="1:8" ht="29.25" customHeight="1">
      <c r="A12" s="218">
        <v>5</v>
      </c>
      <c r="B12" s="360" t="s">
        <v>143</v>
      </c>
      <c r="C12" s="360"/>
      <c r="D12" s="360"/>
      <c r="E12" s="360"/>
      <c r="F12" s="360"/>
      <c r="G12" s="360"/>
      <c r="H12" s="360"/>
    </row>
    <row r="13" spans="1:8" ht="28.5" customHeight="1">
      <c r="A13" s="218">
        <v>6</v>
      </c>
      <c r="B13" s="360" t="s">
        <v>207</v>
      </c>
      <c r="C13" s="360"/>
      <c r="D13" s="360"/>
      <c r="E13" s="360"/>
      <c r="F13" s="360"/>
      <c r="G13" s="360"/>
      <c r="H13" s="360"/>
    </row>
    <row r="14" spans="1:8" ht="15" customHeight="1">
      <c r="A14" s="218">
        <v>7</v>
      </c>
      <c r="B14" s="360" t="s">
        <v>212</v>
      </c>
      <c r="C14" s="360"/>
      <c r="D14" s="360"/>
      <c r="E14" s="360"/>
      <c r="F14" s="360"/>
      <c r="G14" s="360"/>
      <c r="H14" s="360"/>
    </row>
    <row r="15" spans="1:8" ht="12">
      <c r="A15" s="268">
        <v>8</v>
      </c>
      <c r="B15" s="378" t="s">
        <v>158</v>
      </c>
      <c r="C15" s="378"/>
      <c r="D15" s="378"/>
      <c r="E15" s="378"/>
      <c r="F15" s="378"/>
      <c r="G15" s="378"/>
      <c r="H15" s="378"/>
    </row>
  </sheetData>
  <sheetProtection/>
  <mergeCells count="16">
    <mergeCell ref="I3:I4"/>
    <mergeCell ref="G3:G4"/>
    <mergeCell ref="H3:H4"/>
    <mergeCell ref="A3:A4"/>
    <mergeCell ref="D3:D4"/>
    <mergeCell ref="E3:E4"/>
    <mergeCell ref="F3:F4"/>
    <mergeCell ref="C3:C4"/>
    <mergeCell ref="B12:H12"/>
    <mergeCell ref="B15:H15"/>
    <mergeCell ref="B14:H14"/>
    <mergeCell ref="B8:H8"/>
    <mergeCell ref="B13:H13"/>
    <mergeCell ref="B9:H9"/>
    <mergeCell ref="B11:H11"/>
    <mergeCell ref="B10:H10"/>
  </mergeCells>
  <printOptions/>
  <pageMargins left="0.41" right="0.25" top="0.53" bottom="0.33" header="0.31496062992125984" footer="0.31496062992125984"/>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K24"/>
  <sheetViews>
    <sheetView view="pageBreakPreview" zoomScale="60" zoomScaleNormal="90" zoomScalePageLayoutView="0" workbookViewId="0" topLeftCell="A1">
      <selection activeCell="H25" sqref="H25"/>
    </sheetView>
  </sheetViews>
  <sheetFormatPr defaultColWidth="11.57421875" defaultRowHeight="12.75"/>
  <cols>
    <col min="1" max="1" width="5.28125" style="122" customWidth="1"/>
    <col min="2" max="2" width="89.28125" style="122" customWidth="1"/>
    <col min="3" max="4" width="7.7109375" style="122" customWidth="1"/>
    <col min="5" max="5" width="9.00390625" style="110" customWidth="1"/>
    <col min="6" max="6" width="8.7109375" style="110" customWidth="1"/>
    <col min="7" max="7" width="9.140625" style="110" customWidth="1"/>
    <col min="8" max="9" width="15.28125" style="110" customWidth="1"/>
    <col min="10" max="10" width="12.7109375" style="110" hidden="1" customWidth="1"/>
    <col min="11" max="11" width="12.7109375" style="122" customWidth="1"/>
    <col min="12" max="16384" width="11.57421875" style="122" customWidth="1"/>
  </cols>
  <sheetData>
    <row r="1" spans="1:11" s="74" customFormat="1" ht="24" customHeight="1">
      <c r="A1" s="117" t="s">
        <v>49</v>
      </c>
      <c r="F1" s="67"/>
      <c r="G1" s="67"/>
      <c r="H1" s="67"/>
      <c r="I1" s="75" t="s">
        <v>74</v>
      </c>
      <c r="K1" s="75"/>
    </row>
    <row r="2" spans="1:10" s="116" customFormat="1" ht="41.25" customHeight="1">
      <c r="A2" s="76" t="s">
        <v>37</v>
      </c>
      <c r="B2" s="76" t="s">
        <v>45</v>
      </c>
      <c r="C2" s="76" t="s">
        <v>93</v>
      </c>
      <c r="D2" s="76" t="s">
        <v>87</v>
      </c>
      <c r="E2" s="76" t="s">
        <v>88</v>
      </c>
      <c r="F2" s="76" t="s">
        <v>94</v>
      </c>
      <c r="G2" s="76" t="s">
        <v>89</v>
      </c>
      <c r="H2" s="76" t="s">
        <v>90</v>
      </c>
      <c r="I2" s="76" t="s">
        <v>91</v>
      </c>
      <c r="J2" s="118" t="s">
        <v>95</v>
      </c>
    </row>
    <row r="3" spans="1:10" ht="21" customHeight="1">
      <c r="A3" s="365">
        <v>1</v>
      </c>
      <c r="B3" s="120" t="s">
        <v>379</v>
      </c>
      <c r="C3" s="370" t="s">
        <v>44</v>
      </c>
      <c r="D3" s="366">
        <v>100</v>
      </c>
      <c r="E3" s="363"/>
      <c r="F3" s="368">
        <v>0.23</v>
      </c>
      <c r="G3" s="363">
        <f>E3*1.23</f>
        <v>0</v>
      </c>
      <c r="H3" s="363">
        <f>D3*E3</f>
        <v>0</v>
      </c>
      <c r="I3" s="363">
        <f>H3*1.23</f>
        <v>0</v>
      </c>
      <c r="J3" s="362">
        <v>3573.83</v>
      </c>
    </row>
    <row r="4" spans="1:10" ht="77.25" customHeight="1">
      <c r="A4" s="365"/>
      <c r="B4" s="79" t="s">
        <v>204</v>
      </c>
      <c r="C4" s="369"/>
      <c r="D4" s="367"/>
      <c r="E4" s="364"/>
      <c r="F4" s="369"/>
      <c r="G4" s="364"/>
      <c r="H4" s="364"/>
      <c r="I4" s="364"/>
      <c r="J4" s="362"/>
    </row>
    <row r="5" spans="1:10" s="68" customFormat="1" ht="24" customHeight="1">
      <c r="A5" s="70"/>
      <c r="B5" s="71" t="s">
        <v>105</v>
      </c>
      <c r="C5" s="71"/>
      <c r="D5" s="71"/>
      <c r="E5" s="70"/>
      <c r="F5" s="70"/>
      <c r="G5" s="72" t="s">
        <v>68</v>
      </c>
      <c r="H5" s="77">
        <f>H3</f>
        <v>0</v>
      </c>
      <c r="I5" s="77">
        <f>I3</f>
        <v>0</v>
      </c>
      <c r="J5" s="78">
        <f>J3</f>
        <v>3573.83</v>
      </c>
    </row>
    <row r="6" spans="1:9" ht="12">
      <c r="A6" s="123"/>
      <c r="B6" s="124"/>
      <c r="C6" s="124"/>
      <c r="D6" s="124"/>
      <c r="E6" s="123"/>
      <c r="F6" s="123"/>
      <c r="G6" s="123"/>
      <c r="H6" s="123"/>
      <c r="I6" s="123"/>
    </row>
    <row r="7" ht="12">
      <c r="B7" s="125"/>
    </row>
    <row r="8" spans="1:8" ht="12">
      <c r="A8" s="218">
        <v>1</v>
      </c>
      <c r="B8" s="361" t="s">
        <v>198</v>
      </c>
      <c r="C8" s="361"/>
      <c r="D8" s="361"/>
      <c r="E8" s="361"/>
      <c r="F8" s="361"/>
      <c r="G8" s="361"/>
      <c r="H8" s="361"/>
    </row>
    <row r="9" spans="1:8" ht="23.25" customHeight="1">
      <c r="A9" s="218">
        <v>2</v>
      </c>
      <c r="B9" s="360" t="s">
        <v>199</v>
      </c>
      <c r="C9" s="360"/>
      <c r="D9" s="360"/>
      <c r="E9" s="360"/>
      <c r="F9" s="360"/>
      <c r="G9" s="360"/>
      <c r="H9" s="360"/>
    </row>
    <row r="10" spans="1:8" ht="36.75" customHeight="1">
      <c r="A10" s="218">
        <v>3</v>
      </c>
      <c r="B10" s="361" t="s">
        <v>209</v>
      </c>
      <c r="C10" s="361"/>
      <c r="D10" s="361"/>
      <c r="E10" s="361"/>
      <c r="F10" s="361"/>
      <c r="G10" s="361"/>
      <c r="H10" s="361"/>
    </row>
    <row r="11" spans="1:8" ht="32.25" customHeight="1">
      <c r="A11" s="218">
        <v>4</v>
      </c>
      <c r="B11" s="360" t="s">
        <v>143</v>
      </c>
      <c r="C11" s="360"/>
      <c r="D11" s="360"/>
      <c r="E11" s="360"/>
      <c r="F11" s="360"/>
      <c r="G11" s="360"/>
      <c r="H11" s="360"/>
    </row>
    <row r="12" spans="1:8" ht="29.25" customHeight="1">
      <c r="A12" s="218">
        <v>5</v>
      </c>
      <c r="B12" s="360" t="s">
        <v>207</v>
      </c>
      <c r="C12" s="360"/>
      <c r="D12" s="360"/>
      <c r="E12" s="360"/>
      <c r="F12" s="360"/>
      <c r="G12" s="360"/>
      <c r="H12" s="360"/>
    </row>
    <row r="13" spans="1:8" ht="15" customHeight="1">
      <c r="A13" s="218">
        <v>6</v>
      </c>
      <c r="B13" s="360" t="s">
        <v>212</v>
      </c>
      <c r="C13" s="360"/>
      <c r="D13" s="360"/>
      <c r="E13" s="360"/>
      <c r="F13" s="360"/>
      <c r="G13" s="360"/>
      <c r="H13" s="360"/>
    </row>
    <row r="14" spans="1:8" ht="15" customHeight="1">
      <c r="A14" s="268">
        <v>7</v>
      </c>
      <c r="B14" s="378" t="s">
        <v>158</v>
      </c>
      <c r="C14" s="378"/>
      <c r="D14" s="378"/>
      <c r="E14" s="378"/>
      <c r="F14" s="378"/>
      <c r="G14" s="378"/>
      <c r="H14" s="378"/>
    </row>
    <row r="19" spans="2:10" ht="12">
      <c r="B19" s="119"/>
      <c r="F19" s="122"/>
      <c r="G19" s="122"/>
      <c r="H19" s="122"/>
      <c r="I19" s="122"/>
      <c r="J19" s="122"/>
    </row>
    <row r="20" spans="2:10" ht="12">
      <c r="B20" s="119"/>
      <c r="F20" s="122"/>
      <c r="G20" s="122"/>
      <c r="H20" s="122"/>
      <c r="I20" s="122"/>
      <c r="J20" s="122"/>
    </row>
    <row r="21" spans="2:10" ht="12">
      <c r="B21" s="125"/>
      <c r="F21" s="122"/>
      <c r="G21" s="122"/>
      <c r="H21" s="122"/>
      <c r="I21" s="122"/>
      <c r="J21" s="122"/>
    </row>
    <row r="22" spans="2:10" ht="12">
      <c r="B22" s="115"/>
      <c r="F22" s="122"/>
      <c r="G22" s="122"/>
      <c r="H22" s="122"/>
      <c r="I22" s="122"/>
      <c r="J22" s="122"/>
    </row>
    <row r="23" spans="2:10" ht="12">
      <c r="B23" s="108"/>
      <c r="F23" s="122"/>
      <c r="G23" s="122"/>
      <c r="H23" s="122"/>
      <c r="I23" s="122"/>
      <c r="J23" s="122"/>
    </row>
    <row r="24" spans="6:10" ht="12">
      <c r="F24" s="122"/>
      <c r="G24" s="122"/>
      <c r="H24" s="122"/>
      <c r="I24" s="122"/>
      <c r="J24" s="122"/>
    </row>
  </sheetData>
  <sheetProtection/>
  <mergeCells count="16">
    <mergeCell ref="A3:A4"/>
    <mergeCell ref="D3:D4"/>
    <mergeCell ref="E3:E4"/>
    <mergeCell ref="F3:F4"/>
    <mergeCell ref="C3:C4"/>
    <mergeCell ref="B8:H8"/>
    <mergeCell ref="B14:H14"/>
    <mergeCell ref="J3:J4"/>
    <mergeCell ref="I3:I4"/>
    <mergeCell ref="G3:G4"/>
    <mergeCell ref="H3:H4"/>
    <mergeCell ref="B13:H13"/>
    <mergeCell ref="B11:H11"/>
    <mergeCell ref="B9:H9"/>
    <mergeCell ref="B10:H10"/>
    <mergeCell ref="B12:H12"/>
  </mergeCells>
  <printOptions/>
  <pageMargins left="0.31" right="0.25" top="0.54" bottom="0.33" header="0.31496062992125984" footer="0.31496062992125984"/>
  <pageSetup fitToHeight="1" fitToWidth="1"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J14"/>
  <sheetViews>
    <sheetView view="pageBreakPreview" zoomScale="60" zoomScaleNormal="80" zoomScalePageLayoutView="0" workbookViewId="0" topLeftCell="A1">
      <selection activeCell="H25" sqref="H25"/>
    </sheetView>
  </sheetViews>
  <sheetFormatPr defaultColWidth="11.57421875" defaultRowHeight="12.75"/>
  <cols>
    <col min="1" max="1" width="5.28125" style="122" customWidth="1"/>
    <col min="2" max="2" width="89.28125" style="122" customWidth="1"/>
    <col min="3" max="4" width="7.7109375" style="122" customWidth="1"/>
    <col min="5" max="5" width="9.00390625" style="110" customWidth="1"/>
    <col min="6" max="6" width="8.7109375" style="110" customWidth="1"/>
    <col min="7" max="7" width="9.140625" style="110" customWidth="1"/>
    <col min="8" max="9" width="15.28125" style="110" customWidth="1"/>
    <col min="10" max="10" width="12.7109375" style="110" customWidth="1"/>
    <col min="11" max="16384" width="11.57421875" style="122" customWidth="1"/>
  </cols>
  <sheetData>
    <row r="1" spans="1:9" s="74" customFormat="1" ht="24" customHeight="1">
      <c r="A1" s="117" t="s">
        <v>50</v>
      </c>
      <c r="F1" s="67"/>
      <c r="G1" s="67"/>
      <c r="H1" s="67"/>
      <c r="I1" s="75" t="s">
        <v>111</v>
      </c>
    </row>
    <row r="2" spans="1:9" s="116" customFormat="1" ht="25.5">
      <c r="A2" s="76" t="s">
        <v>37</v>
      </c>
      <c r="B2" s="76" t="s">
        <v>45</v>
      </c>
      <c r="C2" s="76" t="s">
        <v>93</v>
      </c>
      <c r="D2" s="76" t="s">
        <v>87</v>
      </c>
      <c r="E2" s="76" t="s">
        <v>88</v>
      </c>
      <c r="F2" s="76" t="s">
        <v>94</v>
      </c>
      <c r="G2" s="76" t="s">
        <v>89</v>
      </c>
      <c r="H2" s="76" t="s">
        <v>90</v>
      </c>
      <c r="I2" s="76" t="s">
        <v>91</v>
      </c>
    </row>
    <row r="3" spans="1:10" ht="21" customHeight="1">
      <c r="A3" s="365">
        <v>1</v>
      </c>
      <c r="B3" s="120"/>
      <c r="C3" s="365" t="s">
        <v>44</v>
      </c>
      <c r="D3" s="379">
        <v>150</v>
      </c>
      <c r="E3" s="362"/>
      <c r="F3" s="380">
        <v>0.23</v>
      </c>
      <c r="G3" s="362">
        <f>E3*1.23</f>
        <v>0</v>
      </c>
      <c r="H3" s="362">
        <f>D3*E3</f>
        <v>0</v>
      </c>
      <c r="I3" s="362">
        <f>H3*1.23</f>
        <v>0</v>
      </c>
      <c r="J3" s="122"/>
    </row>
    <row r="4" spans="1:10" ht="58.5" customHeight="1">
      <c r="A4" s="365"/>
      <c r="B4" s="79" t="s">
        <v>175</v>
      </c>
      <c r="C4" s="365"/>
      <c r="D4" s="379"/>
      <c r="E4" s="362"/>
      <c r="F4" s="365"/>
      <c r="G4" s="362"/>
      <c r="H4" s="362"/>
      <c r="I4" s="362"/>
      <c r="J4" s="122"/>
    </row>
    <row r="5" spans="1:10" ht="71.25" customHeight="1">
      <c r="A5" s="212" t="s">
        <v>249</v>
      </c>
      <c r="B5" s="79" t="s">
        <v>176</v>
      </c>
      <c r="C5" s="212" t="s">
        <v>44</v>
      </c>
      <c r="D5" s="214">
        <v>150</v>
      </c>
      <c r="E5" s="213"/>
      <c r="F5" s="215">
        <v>0.23</v>
      </c>
      <c r="G5" s="213"/>
      <c r="H5" s="213">
        <f>D5*E5</f>
        <v>0</v>
      </c>
      <c r="I5" s="213">
        <f>D5*G5</f>
        <v>0</v>
      </c>
      <c r="J5" s="122"/>
    </row>
    <row r="6" spans="1:9" s="68" customFormat="1" ht="24" customHeight="1">
      <c r="A6" s="70"/>
      <c r="B6" s="71" t="s">
        <v>105</v>
      </c>
      <c r="C6" s="71"/>
      <c r="D6" s="71"/>
      <c r="E6" s="70"/>
      <c r="F6" s="70"/>
      <c r="G6" s="72" t="s">
        <v>68</v>
      </c>
      <c r="H6" s="77">
        <f>SUM(H3:H5)</f>
        <v>0</v>
      </c>
      <c r="I6" s="77">
        <f>SUM(I3:I5)</f>
        <v>0</v>
      </c>
    </row>
    <row r="7" spans="1:9" ht="12">
      <c r="A7" s="123"/>
      <c r="B7" s="124"/>
      <c r="C7" s="124"/>
      <c r="D7" s="124"/>
      <c r="E7" s="123"/>
      <c r="F7" s="123"/>
      <c r="G7" s="123"/>
      <c r="H7" s="123"/>
      <c r="I7" s="123"/>
    </row>
    <row r="9" spans="2:8" ht="12">
      <c r="B9" s="372" t="s">
        <v>331</v>
      </c>
      <c r="C9" s="373"/>
      <c r="D9" s="373"/>
      <c r="E9" s="373"/>
      <c r="F9" s="373"/>
      <c r="G9" s="373"/>
      <c r="H9" s="374"/>
    </row>
    <row r="14" ht="12">
      <c r="B14" s="125"/>
    </row>
  </sheetData>
  <sheetProtection/>
  <mergeCells count="9">
    <mergeCell ref="B9:H9"/>
    <mergeCell ref="I3:I4"/>
    <mergeCell ref="H3:H4"/>
    <mergeCell ref="G3:G4"/>
    <mergeCell ref="A3:A4"/>
    <mergeCell ref="D3:D4"/>
    <mergeCell ref="E3:E4"/>
    <mergeCell ref="F3:F4"/>
    <mergeCell ref="C3:C4"/>
  </mergeCells>
  <printOptions/>
  <pageMargins left="0.56" right="0.25" top="0.67" bottom="0.33" header="0.31496062992125984" footer="0.31496062992125984"/>
  <pageSetup fitToHeight="1"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J13"/>
  <sheetViews>
    <sheetView view="pageBreakPreview" zoomScale="60" zoomScaleNormal="90" zoomScalePageLayoutView="0" workbookViewId="0" topLeftCell="A1">
      <selection activeCell="H25" sqref="H25"/>
    </sheetView>
  </sheetViews>
  <sheetFormatPr defaultColWidth="11.57421875" defaultRowHeight="12.75"/>
  <cols>
    <col min="1" max="1" width="5.28125" style="122" customWidth="1"/>
    <col min="2" max="2" width="89.28125" style="122" customWidth="1"/>
    <col min="3" max="4" width="7.7109375" style="122" customWidth="1"/>
    <col min="5" max="5" width="9.00390625" style="110" customWidth="1"/>
    <col min="6" max="6" width="8.7109375" style="110" customWidth="1"/>
    <col min="7" max="7" width="9.140625" style="110" customWidth="1"/>
    <col min="8" max="9" width="15.28125" style="110" customWidth="1"/>
    <col min="10" max="10" width="12.7109375" style="110" customWidth="1"/>
    <col min="11" max="16384" width="11.57421875" style="122" customWidth="1"/>
  </cols>
  <sheetData>
    <row r="1" spans="1:9" s="74" customFormat="1" ht="24" customHeight="1">
      <c r="A1" s="117" t="s">
        <v>51</v>
      </c>
      <c r="F1" s="67"/>
      <c r="G1" s="67"/>
      <c r="H1" s="67"/>
      <c r="I1" s="75" t="s">
        <v>113</v>
      </c>
    </row>
    <row r="2" spans="1:9" s="116" customFormat="1" ht="41.25" customHeight="1">
      <c r="A2" s="76" t="s">
        <v>37</v>
      </c>
      <c r="B2" s="76" t="s">
        <v>45</v>
      </c>
      <c r="C2" s="76" t="s">
        <v>93</v>
      </c>
      <c r="D2" s="76" t="s">
        <v>87</v>
      </c>
      <c r="E2" s="76" t="s">
        <v>88</v>
      </c>
      <c r="F2" s="76" t="s">
        <v>94</v>
      </c>
      <c r="G2" s="76" t="s">
        <v>89</v>
      </c>
      <c r="H2" s="76" t="s">
        <v>90</v>
      </c>
      <c r="I2" s="76" t="s">
        <v>91</v>
      </c>
    </row>
    <row r="3" spans="1:10" ht="21" customHeight="1">
      <c r="A3" s="365">
        <v>1</v>
      </c>
      <c r="B3" s="120" t="s">
        <v>114</v>
      </c>
      <c r="C3" s="370" t="s">
        <v>44</v>
      </c>
      <c r="D3" s="381">
        <v>40</v>
      </c>
      <c r="E3" s="383"/>
      <c r="F3" s="385">
        <v>0.23</v>
      </c>
      <c r="G3" s="387">
        <f>E3*1.23</f>
        <v>0</v>
      </c>
      <c r="H3" s="363">
        <f>D3*E3</f>
        <v>0</v>
      </c>
      <c r="I3" s="363">
        <f>H3*1.23</f>
        <v>0</v>
      </c>
      <c r="J3" s="122"/>
    </row>
    <row r="4" spans="1:10" ht="102.75" customHeight="1">
      <c r="A4" s="365"/>
      <c r="B4" s="79" t="s">
        <v>144</v>
      </c>
      <c r="C4" s="369"/>
      <c r="D4" s="382"/>
      <c r="E4" s="384"/>
      <c r="F4" s="386"/>
      <c r="G4" s="388"/>
      <c r="H4" s="364"/>
      <c r="I4" s="364"/>
      <c r="J4" s="122"/>
    </row>
    <row r="5" spans="1:9" s="68" customFormat="1" ht="24" customHeight="1">
      <c r="A5" s="70"/>
      <c r="B5" s="71" t="s">
        <v>105</v>
      </c>
      <c r="C5" s="71"/>
      <c r="D5" s="71"/>
      <c r="E5" s="70"/>
      <c r="F5" s="70"/>
      <c r="G5" s="72" t="s">
        <v>68</v>
      </c>
      <c r="H5" s="77">
        <f>H3</f>
        <v>0</v>
      </c>
      <c r="I5" s="77">
        <f>I3</f>
        <v>0</v>
      </c>
    </row>
    <row r="6" spans="1:9" ht="12">
      <c r="A6" s="123"/>
      <c r="B6" s="124"/>
      <c r="C6" s="124"/>
      <c r="D6" s="124"/>
      <c r="E6" s="123"/>
      <c r="F6" s="123"/>
      <c r="G6" s="123"/>
      <c r="H6" s="123"/>
      <c r="I6" s="123"/>
    </row>
    <row r="8" spans="1:8" ht="12">
      <c r="A8" s="218">
        <v>1</v>
      </c>
      <c r="B8" s="361" t="s">
        <v>198</v>
      </c>
      <c r="C8" s="361"/>
      <c r="D8" s="361"/>
      <c r="E8" s="361"/>
      <c r="F8" s="361"/>
      <c r="G8" s="361"/>
      <c r="H8" s="361"/>
    </row>
    <row r="9" spans="1:8" ht="26.25" customHeight="1">
      <c r="A9" s="218">
        <v>2</v>
      </c>
      <c r="B9" s="361" t="s">
        <v>377</v>
      </c>
      <c r="C9" s="361"/>
      <c r="D9" s="361"/>
      <c r="E9" s="361"/>
      <c r="F9" s="361"/>
      <c r="G9" s="361"/>
      <c r="H9" s="361"/>
    </row>
    <row r="10" spans="1:8" ht="27" customHeight="1">
      <c r="A10" s="218">
        <v>3</v>
      </c>
      <c r="B10" s="360" t="s">
        <v>207</v>
      </c>
      <c r="C10" s="360"/>
      <c r="D10" s="360"/>
      <c r="E10" s="360"/>
      <c r="F10" s="360"/>
      <c r="G10" s="360"/>
      <c r="H10" s="360"/>
    </row>
    <row r="11" spans="1:8" ht="20.25" customHeight="1">
      <c r="A11" s="218">
        <v>4</v>
      </c>
      <c r="B11" s="360" t="s">
        <v>212</v>
      </c>
      <c r="C11" s="360"/>
      <c r="D11" s="360"/>
      <c r="E11" s="360"/>
      <c r="F11" s="360"/>
      <c r="G11" s="360"/>
      <c r="H11" s="360"/>
    </row>
    <row r="12" spans="1:8" ht="27.75" customHeight="1">
      <c r="A12" s="218">
        <v>5</v>
      </c>
      <c r="B12" s="360" t="s">
        <v>199</v>
      </c>
      <c r="C12" s="360"/>
      <c r="D12" s="360"/>
      <c r="E12" s="360"/>
      <c r="F12" s="360"/>
      <c r="G12" s="360"/>
      <c r="H12" s="360"/>
    </row>
    <row r="13" spans="1:8" ht="23.25" customHeight="1">
      <c r="A13" s="330">
        <v>6</v>
      </c>
      <c r="B13" s="372" t="s">
        <v>331</v>
      </c>
      <c r="C13" s="373"/>
      <c r="D13" s="373"/>
      <c r="E13" s="373"/>
      <c r="F13" s="373"/>
      <c r="G13" s="373"/>
      <c r="H13" s="374"/>
    </row>
  </sheetData>
  <sheetProtection/>
  <mergeCells count="14">
    <mergeCell ref="A3:A4"/>
    <mergeCell ref="D3:D4"/>
    <mergeCell ref="E3:E4"/>
    <mergeCell ref="F3:F4"/>
    <mergeCell ref="C3:C4"/>
    <mergeCell ref="I3:I4"/>
    <mergeCell ref="G3:G4"/>
    <mergeCell ref="H3:H4"/>
    <mergeCell ref="B9:H9"/>
    <mergeCell ref="B10:H10"/>
    <mergeCell ref="B13:H13"/>
    <mergeCell ref="B12:H12"/>
    <mergeCell ref="B11:H11"/>
    <mergeCell ref="B8:H8"/>
  </mergeCells>
  <printOptions/>
  <pageMargins left="0.39" right="0.25" top="0.67" bottom="0.33"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epiotrowski</dc:creator>
  <cp:keywords/>
  <dc:description/>
  <cp:lastModifiedBy>Magda Jellin</cp:lastModifiedBy>
  <cp:lastPrinted>2017-02-16T07:45:17Z</cp:lastPrinted>
  <dcterms:created xsi:type="dcterms:W3CDTF">2013-03-15T11:26:36Z</dcterms:created>
  <dcterms:modified xsi:type="dcterms:W3CDTF">2017-02-16T08:23:02Z</dcterms:modified>
  <cp:category/>
  <cp:version/>
  <cp:contentType/>
  <cp:contentStatus/>
</cp:coreProperties>
</file>