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<sst xmlns="http://schemas.openxmlformats.org/spreadsheetml/2006/main" count="371" uniqueCount="209">
  <si>
    <t>Lp.</t>
  </si>
  <si>
    <t>PAKIET</t>
  </si>
  <si>
    <t xml:space="preserve">Grubość 
nitki </t>
  </si>
  <si>
    <t xml:space="preserve">Długość 
nitki </t>
  </si>
  <si>
    <t xml:space="preserve">Wielkość igły/ 
implantu </t>
  </si>
  <si>
    <t xml:space="preserve">Krzywizna 
igły </t>
  </si>
  <si>
    <t xml:space="preserve">Rodzaj 
ostrza igły </t>
  </si>
  <si>
    <t>cena netto</t>
  </si>
  <si>
    <t>Cena
brutto</t>
  </si>
  <si>
    <t>wartość
Netto zamówienia</t>
  </si>
  <si>
    <t>wartość 
Brutto zamówienia</t>
  </si>
  <si>
    <t>Ilość saszetek w opakowaniu</t>
  </si>
  <si>
    <t>Nazwa handlowa</t>
  </si>
  <si>
    <t>Producent</t>
  </si>
  <si>
    <t>Kod  handlowy</t>
  </si>
  <si>
    <t>PAKIET NR 1</t>
  </si>
  <si>
    <t>Nici z igłami: wchłanialne w czasie 180-210 dni od zaimplantowania, monofilamentowe, syntetyczne</t>
  </si>
  <si>
    <t>Pakiet nr 1 pozycja 02</t>
  </si>
  <si>
    <t>1/0</t>
  </si>
  <si>
    <t>150 pętla</t>
  </si>
  <si>
    <t>48-50 mm</t>
  </si>
  <si>
    <t>1/2 koła</t>
  </si>
  <si>
    <t>Okrągła</t>
  </si>
  <si>
    <t>Pakiet nr 1 pozycja 03</t>
  </si>
  <si>
    <t>2/0</t>
  </si>
  <si>
    <t>90 cm</t>
  </si>
  <si>
    <t>36-38 mm</t>
  </si>
  <si>
    <t>Pakiet nr 1 pozycja 05</t>
  </si>
  <si>
    <t>3/0</t>
  </si>
  <si>
    <t>70-75 cm</t>
  </si>
  <si>
    <t>20-22 mm</t>
  </si>
  <si>
    <t>okrągła</t>
  </si>
  <si>
    <t>Pakiet nr 1 pozycja 09</t>
  </si>
  <si>
    <t>6/0</t>
  </si>
  <si>
    <t>2x13mm</t>
  </si>
  <si>
    <t>PAKIET NR 2</t>
  </si>
  <si>
    <t>Nici z igłami: wchłanialne w czasie 60-90 dni lub 90-120 dni od zaimplantowania, monofilamentowe, syntetyczne</t>
  </si>
  <si>
    <t>Pakiet nr 2 pozycja 02</t>
  </si>
  <si>
    <t>Pakiet nr 2 pozycja 04</t>
  </si>
  <si>
    <t>Pakiet nr 2 pozycja 09</t>
  </si>
  <si>
    <t>25-27 mm</t>
  </si>
  <si>
    <t>5/8 koła</t>
  </si>
  <si>
    <t>okragła</t>
  </si>
  <si>
    <t>PAKIET NR 3</t>
  </si>
  <si>
    <t>Nici z igłami i bez: wchłanialne w czasie 60-90 dni od zaimplantowania, z kwasu poliglikolowego,  plecione, powlekane, syntetyczne (dla grubości 9-0 i 10-0 zamawiajacy dopuszcza monofilament)</t>
  </si>
  <si>
    <t>Pakiet nr 3 pozycja 02</t>
  </si>
  <si>
    <t>75-90 cm</t>
  </si>
  <si>
    <t>60-65 mm</t>
  </si>
  <si>
    <t>Pakiet nr 3 pozycja 07</t>
  </si>
  <si>
    <t>40 mm wzmocniona</t>
  </si>
  <si>
    <t>Pakiet nr 3 pozycja 08</t>
  </si>
  <si>
    <t>Pakiet nr 3 pozycja 14</t>
  </si>
  <si>
    <t>Pakiet nr 3 pozycja 20</t>
  </si>
  <si>
    <t>Pakiet nr 3 pozycja 24</t>
  </si>
  <si>
    <t>12 x 45 cm</t>
  </si>
  <si>
    <t>bez igły</t>
  </si>
  <si>
    <t>Pakiet nr 3 pozycja 28</t>
  </si>
  <si>
    <t>4/0</t>
  </si>
  <si>
    <t>16-18mm</t>
  </si>
  <si>
    <t>3/8koła</t>
  </si>
  <si>
    <t>Pakiet nr 3 pozycja 31</t>
  </si>
  <si>
    <t>8/0</t>
  </si>
  <si>
    <t>30cm</t>
  </si>
  <si>
    <t>2x6,4 - 6,6 mm</t>
  </si>
  <si>
    <t>szpatuła/ microlancet</t>
  </si>
  <si>
    <t>Pakiet nr 3 pozycja 33</t>
  </si>
  <si>
    <t>10/0</t>
  </si>
  <si>
    <t>8-10cm</t>
  </si>
  <si>
    <t>1x6,1 - 6,2cm</t>
  </si>
  <si>
    <t>Pakiet nr 3 pozycja 34</t>
  </si>
  <si>
    <t>Pakiet nr 3 pozycja 36</t>
  </si>
  <si>
    <t xml:space="preserve">20 - 22 mm   </t>
  </si>
  <si>
    <t>Pakiet nr 3 pozycja 37</t>
  </si>
  <si>
    <t xml:space="preserve">3/0 </t>
  </si>
  <si>
    <t>70-75 cm barwiona</t>
  </si>
  <si>
    <t>PAKIET NR 4</t>
  </si>
  <si>
    <t>Nici z igłami i bez: wchłanialne o skróconym czasie wchłaniania 56-70 dni, dwuskładnikowe (np. z kwasu glikolowego i kwasu mlekowego), plecione, powlekane, syntetyczne</t>
  </si>
  <si>
    <t>Pakiet nr 4 pozycja 02</t>
  </si>
  <si>
    <t>24 - 26  mm</t>
  </si>
  <si>
    <t>Pakiet nr 4 pozycja 08</t>
  </si>
  <si>
    <t>Pakiet nr 4 pozycja 11</t>
  </si>
  <si>
    <t>3x 75 cm</t>
  </si>
  <si>
    <t>Pakiet nr 4 pozycja 12</t>
  </si>
  <si>
    <t>PAKIET NR 5</t>
  </si>
  <si>
    <t>Nici z igłami:  wchłanialne po 56 dniach, podtrzymywanie tkankowe 10 dni, monofilamentowe, syntetyczne</t>
  </si>
  <si>
    <t>Pakiet nr 5 pozycja 02</t>
  </si>
  <si>
    <t>70-75 cm niebarwiona</t>
  </si>
  <si>
    <t>26 mm</t>
  </si>
  <si>
    <t>3/8 koła</t>
  </si>
  <si>
    <t>odwrotnie tnąca</t>
  </si>
  <si>
    <t>PAKIET NR 6</t>
  </si>
  <si>
    <t>Nici z igłami: wchłanialne do 42 dni, podtrzymywanie tkankowe 10 - 14 dni,  plecione, syntetyczne</t>
  </si>
  <si>
    <t>Pakiet nr 6 pozycja 01</t>
  </si>
  <si>
    <t>16 - 17 mm</t>
  </si>
  <si>
    <t>okrągłą</t>
  </si>
  <si>
    <t>PAKIET NR 7</t>
  </si>
  <si>
    <t>Nici z igłą i bez igły: niewchłanialne, plecione, powlekane, poliamidowe</t>
  </si>
  <si>
    <t>Pakiet nr 7 pozycja 01</t>
  </si>
  <si>
    <t>6 x 45cm</t>
  </si>
  <si>
    <t>Pakiet nr 7 pozycja 02</t>
  </si>
  <si>
    <t>75cm</t>
  </si>
  <si>
    <t>35 - 39 mm</t>
  </si>
  <si>
    <t>PAKIET NR 8</t>
  </si>
  <si>
    <t>Nici z igłami i bez: niewchłanialne, plecione, powlekane, poliestrowe</t>
  </si>
  <si>
    <t>Pakiet nr 8 pozycja 02</t>
  </si>
  <si>
    <t>48 mm</t>
  </si>
  <si>
    <t>Pakiet nr 8 pozycja 08</t>
  </si>
  <si>
    <t>90cm niebieska lub zielona</t>
  </si>
  <si>
    <t>2 x 25 - 26 mm</t>
  </si>
  <si>
    <t xml:space="preserve">okrągła </t>
  </si>
  <si>
    <t>Pakiet nr 8 pozycja 12</t>
  </si>
  <si>
    <t>2 x 20 mm</t>
  </si>
  <si>
    <t>PAKIET NR 9</t>
  </si>
  <si>
    <t>Nici z igłami: niewchłanialne, monofilamentowe, poliamidowe</t>
  </si>
  <si>
    <t>Pakiet nr 9 pozycja 07</t>
  </si>
  <si>
    <t>75 cm</t>
  </si>
  <si>
    <t>39-40 mm</t>
  </si>
  <si>
    <t>Pakiet nr 9 pozycja 09</t>
  </si>
  <si>
    <t>45 cm</t>
  </si>
  <si>
    <t>23-26mm</t>
  </si>
  <si>
    <t>kosmetyczna odwrotnie tnąca lub xflex</t>
  </si>
  <si>
    <t>Pakiet nr 9 pozycja 12</t>
  </si>
  <si>
    <t>19 mm</t>
  </si>
  <si>
    <t>Pakiet nr 9 pozycja 14</t>
  </si>
  <si>
    <t>5/0</t>
  </si>
  <si>
    <t>16 mm</t>
  </si>
  <si>
    <t>Pakiet nr 9 pozycja 17</t>
  </si>
  <si>
    <t>2 x 6- 6,2mm</t>
  </si>
  <si>
    <t>szpatuła/microlancet</t>
  </si>
  <si>
    <t>Pakiet nr 9 pozycja 20</t>
  </si>
  <si>
    <t>Odwrotnie tnąca</t>
  </si>
  <si>
    <t>PAKIET NR 10</t>
  </si>
  <si>
    <t>Nici z igłami: niewchłanialne, monofilamentowe, polipropylenowe</t>
  </si>
  <si>
    <t>Pakiet nr 10 pozycja 10</t>
  </si>
  <si>
    <t>2x 17 mm</t>
  </si>
  <si>
    <t>okrągła (zaostrzona lub przyostrzona)</t>
  </si>
  <si>
    <t>Pakiet nr 10 pozycja 13</t>
  </si>
  <si>
    <t>45-75 cm</t>
  </si>
  <si>
    <t>pakiet nr 10 pozycja 27</t>
  </si>
  <si>
    <t>pakiet nr 10 pozycja 42</t>
  </si>
  <si>
    <t xml:space="preserve">9/0 </t>
  </si>
  <si>
    <t>23cm</t>
  </si>
  <si>
    <t>2x16mm</t>
  </si>
  <si>
    <t xml:space="preserve">prosta </t>
  </si>
  <si>
    <t>szpatuła srednica nie większa niż  150 mikronów</t>
  </si>
  <si>
    <t>pakiet nr 10 pozycja 43</t>
  </si>
  <si>
    <t>1</t>
  </si>
  <si>
    <t>40 mm</t>
  </si>
  <si>
    <t>okragła wzmocniona</t>
  </si>
  <si>
    <t>pakiet nr 10 pozycja 44</t>
  </si>
  <si>
    <t>pakiet 10 podpakiet 1</t>
  </si>
  <si>
    <t>Szew syntetyczny, polipropylenowy, niewchłanialny, monofilametowy z kontrolowanym rozciąganiem i plastycznym odkształcaniem węzła. Igły o zwiększonej stabilności w imadle, wykonanej ze stopu stali odpornej na odkształcenie</t>
  </si>
  <si>
    <t>Pozycja 1</t>
  </si>
  <si>
    <t>2x17mm</t>
  </si>
  <si>
    <t>okragła taper point</t>
  </si>
  <si>
    <t>Pozycja 2</t>
  </si>
  <si>
    <t>Pozycja 3</t>
  </si>
  <si>
    <t>7/0</t>
  </si>
  <si>
    <t>2x9,3mm średnica 203 mikrony</t>
  </si>
  <si>
    <t>okragła z mikroostrzem CC, czarna (Visi-black lub analogiczna)</t>
  </si>
  <si>
    <t>PAKIET NR 11</t>
  </si>
  <si>
    <t>Nici z igłami i bez: niewchłanialne, plecione, powlekane, naturalne, jedwabne</t>
  </si>
  <si>
    <t>Pakiet nr 11 pozycja 05</t>
  </si>
  <si>
    <t>37-39 mm</t>
  </si>
  <si>
    <t>Pakiet nr 11 pozycja 12</t>
  </si>
  <si>
    <t>45cm</t>
  </si>
  <si>
    <t>2x7,9-8mm</t>
  </si>
  <si>
    <t>1/4koła</t>
  </si>
  <si>
    <t>spatuła lub odwrotnie tnąca lub microlancet</t>
  </si>
  <si>
    <t>PAKIET NR 12</t>
  </si>
  <si>
    <t>Nici specjalistyczne oraz implanty tkankowe</t>
  </si>
  <si>
    <t>Pakiet nr 12 pozycja 04</t>
  </si>
  <si>
    <t>Typu parenchyma, dł. nici 75 cm</t>
  </si>
  <si>
    <t>2 x 85 mm</t>
  </si>
  <si>
    <t>okrągła-tępa</t>
  </si>
  <si>
    <t>Pakiet nr 12 pozycja 12</t>
  </si>
  <si>
    <t xml:space="preserve">nić z GORE-TEX dł. min 90cm, </t>
  </si>
  <si>
    <t>2xTH-26</t>
  </si>
  <si>
    <t>Pakiet nr 12 pozycja 13</t>
  </si>
  <si>
    <t xml:space="preserve">nić z GORE-TEX dł. min 75cm, </t>
  </si>
  <si>
    <t>2xTTc-9</t>
  </si>
  <si>
    <t>Pakiet nr 12 pozycja 14</t>
  </si>
  <si>
    <t>nić z GORE-TEX dł. min 90cm,  z podkładkami</t>
  </si>
  <si>
    <t>2xTH-22</t>
  </si>
  <si>
    <t>w pakietach 1-4, 8, 11 zamawiający dopuszcza zamianę igieł okrągłych na  igły okrągłe wzmocnione dla pozycji, które maja w opisie igłę o długości ponad 34mm i grubość nici 1/0 lub większą</t>
  </si>
  <si>
    <t>nowa pozycja dodana przez ginekologię</t>
  </si>
  <si>
    <t>Pakiet nr 2 pozycja 10</t>
  </si>
  <si>
    <t>pozycja, która była ostatnio w umowie PN-99/2011 – ilość potrzebna dl onkologii do wszywania portów</t>
  </si>
  <si>
    <t>Pakiet nr 3 pozycja 35</t>
  </si>
  <si>
    <t>pozycja, która była ostatnio w umowie PN-99/2011 – ilość zapotrzebowana przez oddział małoinwazyjny</t>
  </si>
  <si>
    <t>Pakiet nr 5 pozycja 05</t>
  </si>
  <si>
    <t>pozycja, która była ostatnio w umowie PN-99/2011 – ilość zapotrzebowana przez blok chirurgii ogólnej i onkologicznej</t>
  </si>
  <si>
    <t>pakiet nr 7 pozycja 03</t>
  </si>
  <si>
    <t>pozycja, która była ostatnio w umowie PN-99/2011 – ilość zapotrzebowana przez blok chirurgii Serca</t>
  </si>
  <si>
    <t>Pakiet nr 9 pozycja 21</t>
  </si>
  <si>
    <t>Pakiet nr 10 pozycja 25</t>
  </si>
  <si>
    <t>nowa pozycja dodana przez blok chirurgii Serca</t>
  </si>
  <si>
    <t>Pakiet nr 11 pozycja 10</t>
  </si>
  <si>
    <t>pozycja, która była ostatnio w umowie PN-99/2011 –nie wyszła 3 razy w postępowaniach na 2013</t>
  </si>
  <si>
    <t>Pakiet nr 12 pozycja 08</t>
  </si>
  <si>
    <t>pozycja z PN-27/2013 ilość na zabezpieczenie</t>
  </si>
  <si>
    <t>ASK/DZP/PN-112/2012 do 30.12.2013 i 13.01.2014</t>
  </si>
  <si>
    <t>ASK/DZP/PN-27/2013 DO 30.12.2013</t>
  </si>
  <si>
    <t>USK/DZP/PN-120/2013 DO 30.12.2013</t>
  </si>
  <si>
    <t>KOMISJE DARIUSZ RYCHLEWSKI</t>
  </si>
  <si>
    <t>KRYSTYNA KOŚCIUSZKIEWICZ</t>
  </si>
  <si>
    <r>
      <t xml:space="preserve">Dla </t>
    </r>
    <r>
      <rPr>
        <b/>
        <sz val="9"/>
        <rFont val="Calibri"/>
        <family val="2"/>
      </rPr>
      <t>Pakietu nr 8 poz.: 8, 12 oraz pakiet 10 podpakiet 1</t>
    </r>
    <r>
      <rPr>
        <sz val="9"/>
        <rFont val="Calibri"/>
        <family val="2"/>
      </rPr>
      <t xml:space="preserve"> należy dołączyć pozytywną opinię z trzech ośrodków kardiochirurgicznych w kraju używających w/w nici danej firmy, nie starszą niż 36 miesięcy od terminu składania ofert.</t>
    </r>
  </si>
  <si>
    <r>
      <t>Dla</t>
    </r>
    <r>
      <rPr>
        <b/>
        <sz val="9"/>
        <rFont val="Calibri"/>
        <family val="2"/>
      </rPr>
      <t xml:space="preserve"> Pakietu nr 1 poz.: 9, Pakietu nr 10 poz.: 27, 44</t>
    </r>
    <r>
      <rPr>
        <sz val="9"/>
        <rFont val="Calibri"/>
        <family val="2"/>
      </rPr>
      <t xml:space="preserve"> należy dołączyć  pozytywną opinię z trzech ośrodków  chirurgii naczyniowej w kraju używających w/w nici danej firmy,  nie starszą niż 36 miesięcy od momentu składania ofert</t>
    </r>
  </si>
  <si>
    <t>ilość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</si>
</sst>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;[Red]\-#,##0.00\ "/>
  </numFmts>
  <fonts count="43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44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4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44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0" fontId="4" fillId="0" borderId="11" xfId="44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2" xfId="4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3" fillId="0" borderId="0" xfId="44" applyFont="1" applyFill="1">
      <alignment/>
      <protection/>
    </xf>
    <xf numFmtId="49" fontId="3" fillId="0" borderId="0" xfId="44" applyNumberFormat="1" applyFont="1" applyFill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22" fillId="0" borderId="0" xfId="44" applyNumberFormat="1" applyFont="1" applyFill="1" applyBorder="1" applyAlignment="1">
      <alignment horizontal="center" vertical="center"/>
      <protection/>
    </xf>
    <xf numFmtId="3" fontId="3" fillId="0" borderId="0" xfId="44" applyNumberFormat="1" applyFont="1" applyFill="1" applyBorder="1" applyAlignment="1">
      <alignment horizontal="center" vertical="center"/>
      <protection/>
    </xf>
    <xf numFmtId="164" fontId="3" fillId="0" borderId="0" xfId="4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wrapText="1"/>
    </xf>
    <xf numFmtId="0" fontId="3" fillId="0" borderId="0" xfId="44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wrapText="1"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44" applyFont="1" applyFill="1" applyBorder="1" applyAlignment="1">
      <alignment horizontal="left" vertical="center" wrapText="1"/>
      <protection/>
    </xf>
    <xf numFmtId="0" fontId="4" fillId="0" borderId="15" xfId="44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49" fontId="4" fillId="0" borderId="14" xfId="44" applyNumberFormat="1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vertical="center" wrapText="1"/>
      <protection/>
    </xf>
    <xf numFmtId="0" fontId="3" fillId="0" borderId="14" xfId="44" applyFont="1" applyFill="1" applyBorder="1" applyAlignment="1">
      <alignment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3" fontId="4" fillId="0" borderId="14" xfId="44" applyNumberFormat="1" applyFont="1" applyFill="1" applyBorder="1" applyAlignment="1">
      <alignment horizontal="center" vertical="center" wrapText="1"/>
      <protection/>
    </xf>
    <xf numFmtId="0" fontId="23" fillId="0" borderId="14" xfId="44" applyNumberFormat="1" applyFont="1" applyFill="1" applyBorder="1" applyAlignment="1">
      <alignment horizontal="center" vertical="center" wrapText="1"/>
      <protection/>
    </xf>
    <xf numFmtId="164" fontId="4" fillId="0" borderId="14" xfId="44" applyNumberFormat="1" applyFont="1" applyFill="1" applyBorder="1" applyAlignment="1">
      <alignment horizontal="center" vertical="center" wrapText="1"/>
      <protection/>
    </xf>
    <xf numFmtId="4" fontId="4" fillId="0" borderId="14" xfId="44" applyNumberFormat="1" applyFont="1" applyFill="1" applyBorder="1" applyAlignment="1">
      <alignment horizontal="center" vertical="center" wrapText="1"/>
      <protection/>
    </xf>
    <xf numFmtId="49" fontId="3" fillId="0" borderId="14" xfId="44" applyNumberFormat="1" applyFont="1" applyFill="1" applyBorder="1" applyAlignment="1">
      <alignment horizontal="center" vertical="center"/>
      <protection/>
    </xf>
    <xf numFmtId="0" fontId="3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 vertical="center"/>
      <protection/>
    </xf>
    <xf numFmtId="0" fontId="22" fillId="0" borderId="14" xfId="44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44" applyNumberFormat="1" applyFont="1" applyFill="1" applyBorder="1" applyAlignment="1">
      <alignment horizontal="center" vertical="center" wrapText="1"/>
      <protection/>
    </xf>
    <xf numFmtId="0" fontId="3" fillId="33" borderId="14" xfId="44" applyFont="1" applyFill="1" applyBorder="1" applyAlignment="1">
      <alignment horizontal="left" vertical="center" wrapText="1"/>
      <protection/>
    </xf>
    <xf numFmtId="49" fontId="3" fillId="33" borderId="14" xfId="44" applyNumberFormat="1" applyFont="1" applyFill="1" applyBorder="1" applyAlignment="1">
      <alignment horizontal="center" vertical="center" wrapText="1"/>
      <protection/>
    </xf>
    <xf numFmtId="0" fontId="3" fillId="33" borderId="14" xfId="44" applyFont="1" applyFill="1" applyBorder="1" applyAlignment="1">
      <alignment horizontal="center" vertical="center" wrapText="1"/>
      <protection/>
    </xf>
    <xf numFmtId="0" fontId="2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/>
    </xf>
    <xf numFmtId="0" fontId="4" fillId="0" borderId="17" xfId="44" applyFont="1" applyFill="1" applyBorder="1" applyAlignment="1">
      <alignment horizontal="center" vertical="center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0" fontId="4" fillId="0" borderId="19" xfId="44" applyFont="1" applyFill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left" vertical="center"/>
      <protection/>
    </xf>
    <xf numFmtId="0" fontId="4" fillId="0" borderId="21" xfId="44" applyFont="1" applyFill="1" applyBorder="1" applyAlignment="1">
      <alignment horizontal="left" vertical="center"/>
      <protection/>
    </xf>
    <xf numFmtId="0" fontId="4" fillId="0" borderId="22" xfId="44" applyFont="1" applyFill="1" applyBorder="1" applyAlignment="1">
      <alignment horizontal="left" vertical="center"/>
      <protection/>
    </xf>
    <xf numFmtId="0" fontId="4" fillId="0" borderId="20" xfId="44" applyFont="1" applyFill="1" applyBorder="1" applyAlignment="1">
      <alignment horizontal="left" vertical="center" wrapText="1"/>
      <protection/>
    </xf>
    <xf numFmtId="0" fontId="4" fillId="0" borderId="21" xfId="44" applyFont="1" applyFill="1" applyBorder="1" applyAlignment="1">
      <alignment horizontal="left" vertical="center" wrapText="1"/>
      <protection/>
    </xf>
    <xf numFmtId="0" fontId="4" fillId="0" borderId="22" xfId="44" applyFont="1" applyFill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74</xdr:row>
      <xdr:rowOff>0</xdr:rowOff>
    </xdr:from>
    <xdr:to>
      <xdr:col>15</xdr:col>
      <xdr:colOff>409575</xdr:colOff>
      <xdr:row>80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09550" y="22098000"/>
          <a:ext cx="88677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Wartość brutto: …………………………..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Wartość brutto słownie:  ………………………………………………………………………………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cenie dostawy uwzględniono koszty transportu do zamawiającego oraz koszty rozładunku u zamawiającego.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……………………………………………..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(podpis i  pieczęć osób wskazanych w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dokumencie  uprawniającym  do występowania 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obrocie prawnym  lub  posiadających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pełnomocnictwo)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3"/>
  <sheetViews>
    <sheetView tabSelected="1" zoomScalePageLayoutView="0" workbookViewId="0" topLeftCell="C1">
      <pane ySplit="1" topLeftCell="A50" activePane="bottomLeft" state="frozen"/>
      <selection pane="topLeft" activeCell="A1" sqref="A1"/>
      <selection pane="bottomLeft" activeCell="E63" sqref="E63"/>
    </sheetView>
  </sheetViews>
  <sheetFormatPr defaultColWidth="11.57421875" defaultRowHeight="12.75"/>
  <cols>
    <col min="1" max="1" width="0" style="10" hidden="1" customWidth="1"/>
    <col min="2" max="2" width="3.140625" style="10" customWidth="1"/>
    <col min="3" max="3" width="12.7109375" style="24" customWidth="1"/>
    <col min="4" max="4" width="10.7109375" style="9" customWidth="1"/>
    <col min="5" max="5" width="8.28125" style="18" customWidth="1"/>
    <col min="6" max="6" width="15.00390625" style="19" customWidth="1"/>
    <col min="7" max="7" width="11.00390625" style="19" customWidth="1"/>
    <col min="8" max="8" width="9.8515625" style="19" customWidth="1"/>
    <col min="9" max="9" width="12.00390625" style="19" customWidth="1"/>
    <col min="10" max="10" width="4.421875" style="8" bestFit="1" customWidth="1"/>
    <col min="11" max="11" width="7.421875" style="20" customWidth="1"/>
    <col min="12" max="12" width="6.7109375" style="21" customWidth="1"/>
    <col min="13" max="15" width="9.57421875" style="22" bestFit="1" customWidth="1"/>
    <col min="16" max="16" width="7.8515625" style="19" bestFit="1" customWidth="1"/>
    <col min="17" max="17" width="8.00390625" style="19" bestFit="1" customWidth="1"/>
    <col min="18" max="18" width="9.00390625" style="19" customWidth="1"/>
    <col min="19" max="23" width="11.57421875" style="19" customWidth="1"/>
    <col min="24" max="248" width="11.57421875" style="9" customWidth="1"/>
    <col min="249" max="16384" width="11.57421875" style="6" customWidth="1"/>
  </cols>
  <sheetData>
    <row r="1" spans="1:18" s="8" customFormat="1" ht="36">
      <c r="A1" s="6"/>
      <c r="B1" s="35" t="s">
        <v>0</v>
      </c>
      <c r="C1" s="37" t="s">
        <v>1</v>
      </c>
      <c r="D1" s="37"/>
      <c r="E1" s="37" t="s">
        <v>2</v>
      </c>
      <c r="F1" s="40" t="s">
        <v>3</v>
      </c>
      <c r="G1" s="40" t="s">
        <v>4</v>
      </c>
      <c r="H1" s="40" t="s">
        <v>5</v>
      </c>
      <c r="I1" s="40" t="s">
        <v>6</v>
      </c>
      <c r="J1" s="41" t="s">
        <v>208</v>
      </c>
      <c r="K1" s="42" t="s">
        <v>7</v>
      </c>
      <c r="L1" s="41" t="s">
        <v>8</v>
      </c>
      <c r="M1" s="43" t="s">
        <v>9</v>
      </c>
      <c r="N1" s="43" t="s">
        <v>10</v>
      </c>
      <c r="O1" s="40" t="s">
        <v>11</v>
      </c>
      <c r="P1" s="44" t="s">
        <v>12</v>
      </c>
      <c r="Q1" s="44" t="s">
        <v>13</v>
      </c>
      <c r="R1" s="40" t="s">
        <v>14</v>
      </c>
    </row>
    <row r="2" spans="1:18" s="9" customFormat="1" ht="12">
      <c r="A2" s="7"/>
      <c r="B2" s="36"/>
      <c r="C2" s="27" t="s">
        <v>15</v>
      </c>
      <c r="D2" s="68" t="s">
        <v>16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24" ht="24">
      <c r="A3" s="7">
        <v>2</v>
      </c>
      <c r="B3" s="26">
        <v>1</v>
      </c>
      <c r="C3" s="65"/>
      <c r="D3" s="39" t="s">
        <v>17</v>
      </c>
      <c r="E3" s="45" t="s">
        <v>18</v>
      </c>
      <c r="F3" s="46" t="s">
        <v>19</v>
      </c>
      <c r="G3" s="47" t="s">
        <v>20</v>
      </c>
      <c r="H3" s="47" t="s">
        <v>21</v>
      </c>
      <c r="I3" s="46" t="s">
        <v>22</v>
      </c>
      <c r="J3" s="40">
        <f>26*12</f>
        <v>312</v>
      </c>
      <c r="K3" s="48"/>
      <c r="L3" s="32"/>
      <c r="M3" s="33"/>
      <c r="N3" s="33"/>
      <c r="O3" s="49"/>
      <c r="P3" s="49"/>
      <c r="Q3" s="49"/>
      <c r="R3" s="49"/>
      <c r="S3" s="10"/>
      <c r="T3" s="10"/>
      <c r="U3" s="10"/>
      <c r="V3" s="10"/>
      <c r="W3" s="10"/>
      <c r="X3" s="10"/>
    </row>
    <row r="4" spans="1:247" s="11" customFormat="1" ht="24">
      <c r="A4" s="7">
        <v>3</v>
      </c>
      <c r="B4" s="26">
        <v>2</v>
      </c>
      <c r="C4" s="66"/>
      <c r="D4" s="50" t="s">
        <v>23</v>
      </c>
      <c r="E4" s="51" t="s">
        <v>24</v>
      </c>
      <c r="F4" s="30" t="s">
        <v>25</v>
      </c>
      <c r="G4" s="52" t="s">
        <v>26</v>
      </c>
      <c r="H4" s="52" t="s">
        <v>21</v>
      </c>
      <c r="I4" s="30" t="s">
        <v>22</v>
      </c>
      <c r="J4" s="40">
        <v>240</v>
      </c>
      <c r="K4" s="31"/>
      <c r="L4" s="32"/>
      <c r="M4" s="33"/>
      <c r="N4" s="33"/>
      <c r="O4" s="49"/>
      <c r="P4" s="49"/>
      <c r="Q4" s="49"/>
      <c r="R4" s="49"/>
      <c r="S4" s="10"/>
      <c r="T4" s="10"/>
      <c r="U4" s="10"/>
      <c r="V4" s="10"/>
      <c r="W4" s="10"/>
      <c r="X4" s="10"/>
      <c r="IE4" s="10"/>
      <c r="IF4" s="10"/>
      <c r="IG4" s="10"/>
      <c r="IH4" s="10"/>
      <c r="II4" s="10"/>
      <c r="IJ4" s="10"/>
      <c r="IK4" s="10"/>
      <c r="IL4" s="10"/>
      <c r="IM4" s="10"/>
    </row>
    <row r="5" spans="1:24" ht="24">
      <c r="A5" s="7">
        <v>5</v>
      </c>
      <c r="B5" s="26">
        <v>3</v>
      </c>
      <c r="C5" s="66"/>
      <c r="D5" s="50" t="s">
        <v>27</v>
      </c>
      <c r="E5" s="53" t="s">
        <v>28</v>
      </c>
      <c r="F5" s="30" t="s">
        <v>29</v>
      </c>
      <c r="G5" s="46" t="s">
        <v>30</v>
      </c>
      <c r="H5" s="46" t="s">
        <v>21</v>
      </c>
      <c r="I5" s="46" t="s">
        <v>31</v>
      </c>
      <c r="J5" s="40">
        <f>25*12</f>
        <v>300</v>
      </c>
      <c r="K5" s="48"/>
      <c r="L5" s="32"/>
      <c r="M5" s="33"/>
      <c r="N5" s="33"/>
      <c r="O5" s="49"/>
      <c r="P5" s="49"/>
      <c r="Q5" s="49"/>
      <c r="R5" s="49"/>
      <c r="S5" s="10"/>
      <c r="T5" s="10"/>
      <c r="U5" s="10"/>
      <c r="V5" s="10"/>
      <c r="W5" s="10"/>
      <c r="X5" s="10"/>
    </row>
    <row r="6" spans="1:251" ht="24">
      <c r="A6" s="7">
        <v>9</v>
      </c>
      <c r="B6" s="26">
        <v>4</v>
      </c>
      <c r="C6" s="67"/>
      <c r="D6" s="50" t="s">
        <v>32</v>
      </c>
      <c r="E6" s="45" t="s">
        <v>33</v>
      </c>
      <c r="F6" s="30" t="s">
        <v>29</v>
      </c>
      <c r="G6" s="47" t="s">
        <v>34</v>
      </c>
      <c r="H6" s="47" t="s">
        <v>21</v>
      </c>
      <c r="I6" s="46" t="s">
        <v>22</v>
      </c>
      <c r="J6" s="40">
        <f>6*36</f>
        <v>216</v>
      </c>
      <c r="K6" s="48"/>
      <c r="L6" s="32"/>
      <c r="M6" s="33"/>
      <c r="N6" s="33"/>
      <c r="O6" s="49"/>
      <c r="P6" s="49"/>
      <c r="Q6" s="49"/>
      <c r="R6" s="49"/>
      <c r="S6" s="10"/>
      <c r="T6" s="10"/>
      <c r="U6" s="10"/>
      <c r="V6" s="10"/>
      <c r="W6" s="10"/>
      <c r="X6" s="10"/>
      <c r="IO6" s="10"/>
      <c r="IP6" s="10"/>
      <c r="IQ6" s="10"/>
    </row>
    <row r="7" spans="1:18" s="9" customFormat="1" ht="12">
      <c r="A7" s="7"/>
      <c r="B7" s="26"/>
      <c r="C7" s="27" t="s">
        <v>35</v>
      </c>
      <c r="D7" s="68" t="s">
        <v>36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</row>
    <row r="8" spans="1:24" ht="24">
      <c r="A8" s="7">
        <v>11</v>
      </c>
      <c r="B8" s="26">
        <v>5</v>
      </c>
      <c r="C8" s="65"/>
      <c r="D8" s="39" t="s">
        <v>37</v>
      </c>
      <c r="E8" s="45" t="s">
        <v>24</v>
      </c>
      <c r="F8" s="30" t="s">
        <v>29</v>
      </c>
      <c r="G8" s="52" t="s">
        <v>26</v>
      </c>
      <c r="H8" s="47" t="s">
        <v>21</v>
      </c>
      <c r="I8" s="46" t="s">
        <v>22</v>
      </c>
      <c r="J8" s="40">
        <f>6*12</f>
        <v>72</v>
      </c>
      <c r="K8" s="48"/>
      <c r="L8" s="32"/>
      <c r="M8" s="33"/>
      <c r="N8" s="33"/>
      <c r="O8" s="49"/>
      <c r="P8" s="49"/>
      <c r="Q8" s="49"/>
      <c r="R8" s="49"/>
      <c r="S8" s="10"/>
      <c r="T8" s="10"/>
      <c r="U8" s="10"/>
      <c r="V8" s="10"/>
      <c r="W8" s="10"/>
      <c r="X8" s="10"/>
    </row>
    <row r="9" spans="1:247" s="12" customFormat="1" ht="24">
      <c r="A9" s="7">
        <v>13</v>
      </c>
      <c r="B9" s="26">
        <v>6</v>
      </c>
      <c r="C9" s="66"/>
      <c r="D9" s="39" t="s">
        <v>38</v>
      </c>
      <c r="E9" s="45" t="s">
        <v>28</v>
      </c>
      <c r="F9" s="46" t="s">
        <v>25</v>
      </c>
      <c r="G9" s="52" t="s">
        <v>26</v>
      </c>
      <c r="H9" s="47" t="s">
        <v>21</v>
      </c>
      <c r="I9" s="46" t="s">
        <v>22</v>
      </c>
      <c r="J9" s="40">
        <f>5*12</f>
        <v>60</v>
      </c>
      <c r="K9" s="48"/>
      <c r="L9" s="32"/>
      <c r="M9" s="33"/>
      <c r="N9" s="33"/>
      <c r="O9" s="49"/>
      <c r="P9" s="49"/>
      <c r="Q9" s="49"/>
      <c r="R9" s="49"/>
      <c r="S9" s="10"/>
      <c r="T9" s="10"/>
      <c r="U9" s="10"/>
      <c r="V9" s="10"/>
      <c r="W9" s="10"/>
      <c r="X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</row>
    <row r="10" spans="1:251" ht="24">
      <c r="A10" s="7"/>
      <c r="B10" s="26">
        <v>7</v>
      </c>
      <c r="C10" s="67"/>
      <c r="D10" s="50" t="s">
        <v>39</v>
      </c>
      <c r="E10" s="53" t="s">
        <v>28</v>
      </c>
      <c r="F10" s="30" t="s">
        <v>29</v>
      </c>
      <c r="G10" s="30" t="s">
        <v>40</v>
      </c>
      <c r="H10" s="30" t="s">
        <v>41</v>
      </c>
      <c r="I10" s="30" t="s">
        <v>42</v>
      </c>
      <c r="J10" s="59">
        <v>120</v>
      </c>
      <c r="K10" s="31"/>
      <c r="L10" s="32"/>
      <c r="M10" s="33"/>
      <c r="N10" s="33"/>
      <c r="O10" s="33"/>
      <c r="P10" s="49"/>
      <c r="Q10" s="49"/>
      <c r="R10" s="49"/>
      <c r="S10" s="10"/>
      <c r="T10" s="10"/>
      <c r="U10" s="10"/>
      <c r="V10" s="10"/>
      <c r="W10" s="10"/>
      <c r="X10" s="10"/>
      <c r="IO10" s="10"/>
      <c r="IP10" s="10"/>
      <c r="IQ10" s="10"/>
    </row>
    <row r="11" spans="1:247" s="12" customFormat="1" ht="12">
      <c r="A11" s="7"/>
      <c r="B11" s="26"/>
      <c r="C11" s="27" t="s">
        <v>43</v>
      </c>
      <c r="D11" s="68" t="s">
        <v>44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9"/>
      <c r="T11" s="10"/>
      <c r="U11" s="10"/>
      <c r="V11" s="10"/>
      <c r="W11" s="10"/>
      <c r="X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</row>
    <row r="12" spans="1:24" ht="24">
      <c r="A12" s="7">
        <v>19</v>
      </c>
      <c r="B12" s="26">
        <v>8</v>
      </c>
      <c r="C12" s="65"/>
      <c r="D12" s="50" t="s">
        <v>45</v>
      </c>
      <c r="E12" s="29">
        <v>2</v>
      </c>
      <c r="F12" s="30" t="s">
        <v>46</v>
      </c>
      <c r="G12" s="30" t="s">
        <v>47</v>
      </c>
      <c r="H12" s="30" t="s">
        <v>21</v>
      </c>
      <c r="I12" s="30" t="s">
        <v>31</v>
      </c>
      <c r="J12" s="59">
        <f>65*12</f>
        <v>780</v>
      </c>
      <c r="K12" s="31"/>
      <c r="L12" s="32"/>
      <c r="M12" s="33"/>
      <c r="N12" s="33"/>
      <c r="O12" s="49"/>
      <c r="P12" s="49"/>
      <c r="Q12" s="49"/>
      <c r="R12" s="49"/>
      <c r="S12" s="10"/>
      <c r="T12" s="10"/>
      <c r="U12" s="10"/>
      <c r="V12" s="10"/>
      <c r="W12" s="10"/>
      <c r="X12" s="10"/>
    </row>
    <row r="13" spans="1:247" s="11" customFormat="1" ht="24">
      <c r="A13" s="7">
        <v>24</v>
      </c>
      <c r="B13" s="26">
        <v>9</v>
      </c>
      <c r="C13" s="66"/>
      <c r="D13" s="50" t="s">
        <v>48</v>
      </c>
      <c r="E13" s="29">
        <v>1</v>
      </c>
      <c r="F13" s="30" t="s">
        <v>25</v>
      </c>
      <c r="G13" s="30" t="s">
        <v>49</v>
      </c>
      <c r="H13" s="30" t="s">
        <v>21</v>
      </c>
      <c r="I13" s="30" t="s">
        <v>31</v>
      </c>
      <c r="J13" s="59">
        <f>199*12-75*12</f>
        <v>1488</v>
      </c>
      <c r="K13" s="31"/>
      <c r="L13" s="32"/>
      <c r="M13" s="33"/>
      <c r="N13" s="33"/>
      <c r="O13" s="49"/>
      <c r="P13" s="49"/>
      <c r="Q13" s="49"/>
      <c r="R13" s="49"/>
      <c r="S13" s="10"/>
      <c r="T13" s="10"/>
      <c r="U13" s="10"/>
      <c r="V13" s="10"/>
      <c r="W13" s="10"/>
      <c r="X13" s="10"/>
      <c r="IE13" s="10"/>
      <c r="IF13" s="10"/>
      <c r="IG13" s="10"/>
      <c r="IH13" s="10"/>
      <c r="II13" s="10"/>
      <c r="IJ13" s="10"/>
      <c r="IK13" s="10"/>
      <c r="IL13" s="10"/>
      <c r="IM13" s="10"/>
    </row>
    <row r="14" spans="1:24" ht="24">
      <c r="A14" s="7">
        <v>25</v>
      </c>
      <c r="B14" s="26">
        <v>10</v>
      </c>
      <c r="C14" s="66"/>
      <c r="D14" s="50" t="s">
        <v>50</v>
      </c>
      <c r="E14" s="29">
        <v>1</v>
      </c>
      <c r="F14" s="30" t="s">
        <v>25</v>
      </c>
      <c r="G14" s="30" t="s">
        <v>26</v>
      </c>
      <c r="H14" s="30" t="s">
        <v>21</v>
      </c>
      <c r="I14" s="30" t="s">
        <v>31</v>
      </c>
      <c r="J14" s="59">
        <f>75*12-15*12</f>
        <v>720</v>
      </c>
      <c r="K14" s="31"/>
      <c r="L14" s="32"/>
      <c r="M14" s="33"/>
      <c r="N14" s="33"/>
      <c r="O14" s="49"/>
      <c r="P14" s="49"/>
      <c r="Q14" s="49"/>
      <c r="R14" s="49"/>
      <c r="S14" s="10"/>
      <c r="T14" s="10"/>
      <c r="U14" s="10"/>
      <c r="V14" s="10"/>
      <c r="W14" s="10"/>
      <c r="X14" s="10"/>
    </row>
    <row r="15" spans="1:247" s="12" customFormat="1" ht="24">
      <c r="A15" s="7">
        <v>31</v>
      </c>
      <c r="B15" s="26">
        <v>11</v>
      </c>
      <c r="C15" s="66"/>
      <c r="D15" s="50" t="s">
        <v>51</v>
      </c>
      <c r="E15" s="53" t="s">
        <v>18</v>
      </c>
      <c r="F15" s="46" t="s">
        <v>29</v>
      </c>
      <c r="G15" s="30" t="s">
        <v>26</v>
      </c>
      <c r="H15" s="46" t="s">
        <v>21</v>
      </c>
      <c r="I15" s="46" t="s">
        <v>31</v>
      </c>
      <c r="J15" s="59">
        <f>142*12</f>
        <v>1704</v>
      </c>
      <c r="K15" s="48"/>
      <c r="L15" s="32"/>
      <c r="M15" s="33"/>
      <c r="N15" s="33"/>
      <c r="O15" s="49"/>
      <c r="P15" s="49"/>
      <c r="Q15" s="49"/>
      <c r="R15" s="49"/>
      <c r="S15" s="10"/>
      <c r="T15" s="10"/>
      <c r="U15" s="10"/>
      <c r="V15" s="10"/>
      <c r="W15" s="10"/>
      <c r="X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</row>
    <row r="16" spans="1:24" ht="24">
      <c r="A16" s="7">
        <v>37</v>
      </c>
      <c r="B16" s="26">
        <v>12</v>
      </c>
      <c r="C16" s="66"/>
      <c r="D16" s="50" t="s">
        <v>52</v>
      </c>
      <c r="E16" s="53" t="s">
        <v>24</v>
      </c>
      <c r="F16" s="46" t="s">
        <v>29</v>
      </c>
      <c r="G16" s="30" t="s">
        <v>26</v>
      </c>
      <c r="H16" s="46" t="s">
        <v>21</v>
      </c>
      <c r="I16" s="46" t="s">
        <v>31</v>
      </c>
      <c r="J16" s="59">
        <f>160*12-50*12</f>
        <v>1320</v>
      </c>
      <c r="K16" s="48"/>
      <c r="L16" s="32"/>
      <c r="M16" s="33"/>
      <c r="N16" s="33"/>
      <c r="O16" s="49"/>
      <c r="P16" s="49"/>
      <c r="Q16" s="49"/>
      <c r="R16" s="49"/>
      <c r="S16" s="10"/>
      <c r="T16" s="10"/>
      <c r="U16" s="10"/>
      <c r="V16" s="10"/>
      <c r="W16" s="10"/>
      <c r="X16" s="10"/>
    </row>
    <row r="17" spans="1:24" ht="24">
      <c r="A17" s="7">
        <v>41</v>
      </c>
      <c r="B17" s="26">
        <v>13</v>
      </c>
      <c r="C17" s="66"/>
      <c r="D17" s="50" t="s">
        <v>53</v>
      </c>
      <c r="E17" s="29" t="s">
        <v>28</v>
      </c>
      <c r="F17" s="30" t="s">
        <v>54</v>
      </c>
      <c r="G17" s="30" t="s">
        <v>55</v>
      </c>
      <c r="H17" s="30" t="s">
        <v>55</v>
      </c>
      <c r="I17" s="30" t="s">
        <v>55</v>
      </c>
      <c r="J17" s="59">
        <f>27*12</f>
        <v>324</v>
      </c>
      <c r="K17" s="31"/>
      <c r="L17" s="32"/>
      <c r="M17" s="33"/>
      <c r="N17" s="33"/>
      <c r="O17" s="49"/>
      <c r="P17" s="49"/>
      <c r="Q17" s="49"/>
      <c r="R17" s="49"/>
      <c r="S17" s="10"/>
      <c r="T17" s="10"/>
      <c r="U17" s="10"/>
      <c r="V17" s="10"/>
      <c r="W17" s="10"/>
      <c r="X17" s="10"/>
    </row>
    <row r="18" spans="1:247" s="12" customFormat="1" ht="24">
      <c r="A18" s="7">
        <v>45</v>
      </c>
      <c r="B18" s="26">
        <v>14</v>
      </c>
      <c r="C18" s="66"/>
      <c r="D18" s="50" t="s">
        <v>56</v>
      </c>
      <c r="E18" s="29" t="s">
        <v>57</v>
      </c>
      <c r="F18" s="30" t="s">
        <v>29</v>
      </c>
      <c r="G18" s="30" t="s">
        <v>58</v>
      </c>
      <c r="H18" s="30" t="s">
        <v>59</v>
      </c>
      <c r="I18" s="30" t="s">
        <v>22</v>
      </c>
      <c r="J18" s="59">
        <f>23*12</f>
        <v>276</v>
      </c>
      <c r="K18" s="31"/>
      <c r="L18" s="32"/>
      <c r="M18" s="33"/>
      <c r="N18" s="33"/>
      <c r="O18" s="49"/>
      <c r="P18" s="49"/>
      <c r="Q18" s="49"/>
      <c r="R18" s="49"/>
      <c r="S18" s="10"/>
      <c r="T18" s="10"/>
      <c r="U18" s="10"/>
      <c r="V18" s="10"/>
      <c r="W18" s="10"/>
      <c r="X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pans="1:247" s="12" customFormat="1" ht="24">
      <c r="A19" s="7">
        <v>48</v>
      </c>
      <c r="B19" s="26">
        <v>15</v>
      </c>
      <c r="C19" s="66"/>
      <c r="D19" s="50" t="s">
        <v>60</v>
      </c>
      <c r="E19" s="29" t="s">
        <v>61</v>
      </c>
      <c r="F19" s="30" t="s">
        <v>62</v>
      </c>
      <c r="G19" s="30" t="s">
        <v>63</v>
      </c>
      <c r="H19" s="30" t="s">
        <v>59</v>
      </c>
      <c r="I19" s="30" t="s">
        <v>64</v>
      </c>
      <c r="J19" s="59">
        <f>25*12</f>
        <v>300</v>
      </c>
      <c r="K19" s="31"/>
      <c r="L19" s="32"/>
      <c r="M19" s="33"/>
      <c r="N19" s="33"/>
      <c r="O19" s="49"/>
      <c r="P19" s="49"/>
      <c r="Q19" s="49"/>
      <c r="R19" s="49"/>
      <c r="S19" s="10"/>
      <c r="T19" s="10"/>
      <c r="U19" s="10"/>
      <c r="V19" s="10"/>
      <c r="W19" s="10"/>
      <c r="X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pans="1:247" s="12" customFormat="1" ht="24">
      <c r="A20" s="7">
        <v>50</v>
      </c>
      <c r="B20" s="26">
        <v>16</v>
      </c>
      <c r="C20" s="66"/>
      <c r="D20" s="50" t="s">
        <v>65</v>
      </c>
      <c r="E20" s="53" t="s">
        <v>66</v>
      </c>
      <c r="F20" s="46" t="s">
        <v>67</v>
      </c>
      <c r="G20" s="46" t="s">
        <v>68</v>
      </c>
      <c r="H20" s="46" t="s">
        <v>59</v>
      </c>
      <c r="I20" s="46" t="s">
        <v>64</v>
      </c>
      <c r="J20" s="59">
        <f>5*12</f>
        <v>60</v>
      </c>
      <c r="K20" s="48"/>
      <c r="L20" s="32"/>
      <c r="M20" s="33"/>
      <c r="N20" s="33"/>
      <c r="O20" s="49"/>
      <c r="P20" s="49"/>
      <c r="Q20" s="49"/>
      <c r="R20" s="49"/>
      <c r="S20" s="10"/>
      <c r="T20" s="10"/>
      <c r="U20" s="10"/>
      <c r="V20" s="10"/>
      <c r="W20" s="10"/>
      <c r="X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</row>
    <row r="21" spans="1:19" s="9" customFormat="1" ht="24">
      <c r="A21" s="7">
        <v>51</v>
      </c>
      <c r="B21" s="26">
        <v>17</v>
      </c>
      <c r="C21" s="66"/>
      <c r="D21" s="50" t="s">
        <v>69</v>
      </c>
      <c r="E21" s="29" t="s">
        <v>28</v>
      </c>
      <c r="F21" s="46" t="s">
        <v>29</v>
      </c>
      <c r="G21" s="30" t="s">
        <v>30</v>
      </c>
      <c r="H21" s="30" t="s">
        <v>21</v>
      </c>
      <c r="I21" s="30" t="s">
        <v>31</v>
      </c>
      <c r="J21" s="59">
        <v>600</v>
      </c>
      <c r="K21" s="31"/>
      <c r="L21" s="32"/>
      <c r="M21" s="33"/>
      <c r="N21" s="33"/>
      <c r="O21" s="49"/>
      <c r="P21" s="49"/>
      <c r="Q21" s="49"/>
      <c r="R21" s="49"/>
      <c r="S21" s="10"/>
    </row>
    <row r="22" spans="1:247" s="11" customFormat="1" ht="24">
      <c r="A22" s="7">
        <v>53</v>
      </c>
      <c r="B22" s="26">
        <v>18</v>
      </c>
      <c r="C22" s="66"/>
      <c r="D22" s="50" t="s">
        <v>70</v>
      </c>
      <c r="E22" s="29" t="s">
        <v>24</v>
      </c>
      <c r="F22" s="30" t="s">
        <v>29</v>
      </c>
      <c r="G22" s="30" t="s">
        <v>71</v>
      </c>
      <c r="H22" s="30" t="s">
        <v>21</v>
      </c>
      <c r="I22" s="30" t="s">
        <v>22</v>
      </c>
      <c r="J22" s="59">
        <f>10*12</f>
        <v>120</v>
      </c>
      <c r="K22" s="31"/>
      <c r="L22" s="32"/>
      <c r="M22" s="33"/>
      <c r="N22" s="33"/>
      <c r="O22" s="49"/>
      <c r="P22" s="49"/>
      <c r="Q22" s="49"/>
      <c r="R22" s="49"/>
      <c r="S22" s="10"/>
      <c r="T22" s="10"/>
      <c r="U22" s="10"/>
      <c r="V22" s="10"/>
      <c r="W22" s="10"/>
      <c r="X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11" customFormat="1" ht="24">
      <c r="A23" s="7"/>
      <c r="B23" s="26">
        <v>19</v>
      </c>
      <c r="C23" s="67"/>
      <c r="D23" s="50" t="s">
        <v>72</v>
      </c>
      <c r="E23" s="29" t="s">
        <v>73</v>
      </c>
      <c r="F23" s="30" t="s">
        <v>74</v>
      </c>
      <c r="G23" s="30" t="s">
        <v>40</v>
      </c>
      <c r="H23" s="30" t="s">
        <v>41</v>
      </c>
      <c r="I23" s="30" t="s">
        <v>22</v>
      </c>
      <c r="J23" s="59">
        <v>120</v>
      </c>
      <c r="K23" s="31"/>
      <c r="L23" s="32"/>
      <c r="M23" s="33"/>
      <c r="N23" s="33"/>
      <c r="O23" s="49"/>
      <c r="P23" s="49"/>
      <c r="Q23" s="49"/>
      <c r="R23" s="49"/>
      <c r="S23" s="10"/>
      <c r="T23" s="10"/>
      <c r="U23" s="10"/>
      <c r="V23" s="10"/>
      <c r="W23" s="10"/>
      <c r="X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pans="1:247" s="11" customFormat="1" ht="12">
      <c r="A24" s="7"/>
      <c r="B24" s="26"/>
      <c r="C24" s="27" t="s">
        <v>75</v>
      </c>
      <c r="D24" s="68" t="s">
        <v>76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9"/>
      <c r="T24" s="10"/>
      <c r="U24" s="10"/>
      <c r="V24" s="10"/>
      <c r="W24" s="10"/>
      <c r="X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pans="1:24" ht="24">
      <c r="A25" s="7">
        <v>55</v>
      </c>
      <c r="B25" s="26">
        <v>20</v>
      </c>
      <c r="C25" s="65"/>
      <c r="D25" s="50" t="s">
        <v>77</v>
      </c>
      <c r="E25" s="29">
        <v>2</v>
      </c>
      <c r="F25" s="30" t="s">
        <v>25</v>
      </c>
      <c r="G25" s="30" t="s">
        <v>78</v>
      </c>
      <c r="H25" s="30" t="s">
        <v>21</v>
      </c>
      <c r="I25" s="30" t="s">
        <v>31</v>
      </c>
      <c r="J25" s="59">
        <v>36</v>
      </c>
      <c r="K25" s="31"/>
      <c r="L25" s="32"/>
      <c r="M25" s="33"/>
      <c r="N25" s="33"/>
      <c r="O25" s="49"/>
      <c r="P25" s="49"/>
      <c r="Q25" s="49"/>
      <c r="R25" s="49"/>
      <c r="S25" s="10"/>
      <c r="T25" s="10"/>
      <c r="U25" s="10"/>
      <c r="V25" s="10"/>
      <c r="W25" s="10"/>
      <c r="X25" s="10"/>
    </row>
    <row r="26" spans="1:247" s="12" customFormat="1" ht="24">
      <c r="A26" s="7">
        <v>61</v>
      </c>
      <c r="B26" s="26">
        <v>21</v>
      </c>
      <c r="C26" s="66"/>
      <c r="D26" s="50" t="s">
        <v>79</v>
      </c>
      <c r="E26" s="53" t="s">
        <v>18</v>
      </c>
      <c r="F26" s="46" t="s">
        <v>25</v>
      </c>
      <c r="G26" s="46" t="s">
        <v>26</v>
      </c>
      <c r="H26" s="46" t="s">
        <v>21</v>
      </c>
      <c r="I26" s="46" t="s">
        <v>31</v>
      </c>
      <c r="J26" s="59">
        <f>10*12</f>
        <v>120</v>
      </c>
      <c r="K26" s="48"/>
      <c r="L26" s="32"/>
      <c r="M26" s="33"/>
      <c r="N26" s="33"/>
      <c r="O26" s="49"/>
      <c r="P26" s="49"/>
      <c r="Q26" s="49"/>
      <c r="R26" s="49"/>
      <c r="S26" s="10"/>
      <c r="T26" s="10"/>
      <c r="U26" s="10"/>
      <c r="V26" s="10"/>
      <c r="W26" s="10"/>
      <c r="X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</row>
    <row r="27" spans="1:19" s="9" customFormat="1" ht="24">
      <c r="A27" s="7">
        <v>64</v>
      </c>
      <c r="B27" s="26">
        <v>22</v>
      </c>
      <c r="C27" s="66"/>
      <c r="D27" s="34" t="s">
        <v>80</v>
      </c>
      <c r="E27" s="53" t="s">
        <v>24</v>
      </c>
      <c r="F27" s="46" t="s">
        <v>81</v>
      </c>
      <c r="G27" s="46" t="s">
        <v>55</v>
      </c>
      <c r="H27" s="46" t="s">
        <v>55</v>
      </c>
      <c r="I27" s="46" t="s">
        <v>55</v>
      </c>
      <c r="J27" s="59">
        <v>24</v>
      </c>
      <c r="K27" s="48"/>
      <c r="L27" s="32"/>
      <c r="M27" s="33"/>
      <c r="N27" s="33"/>
      <c r="O27" s="49"/>
      <c r="P27" s="49"/>
      <c r="Q27" s="49"/>
      <c r="R27" s="49"/>
      <c r="S27" s="10"/>
    </row>
    <row r="28" spans="1:247" s="12" customFormat="1" ht="24">
      <c r="A28" s="7">
        <v>65</v>
      </c>
      <c r="B28" s="26">
        <v>23</v>
      </c>
      <c r="C28" s="67"/>
      <c r="D28" s="50" t="s">
        <v>82</v>
      </c>
      <c r="E28" s="53" t="s">
        <v>24</v>
      </c>
      <c r="F28" s="46" t="s">
        <v>25</v>
      </c>
      <c r="G28" s="46" t="s">
        <v>49</v>
      </c>
      <c r="H28" s="46" t="s">
        <v>21</v>
      </c>
      <c r="I28" s="46" t="s">
        <v>31</v>
      </c>
      <c r="J28" s="59">
        <f>12*12</f>
        <v>144</v>
      </c>
      <c r="K28" s="48"/>
      <c r="L28" s="32"/>
      <c r="M28" s="33"/>
      <c r="N28" s="33"/>
      <c r="O28" s="49"/>
      <c r="P28" s="49"/>
      <c r="Q28" s="49"/>
      <c r="R28" s="49"/>
      <c r="S28" s="10"/>
      <c r="T28" s="10"/>
      <c r="U28" s="10"/>
      <c r="V28" s="10"/>
      <c r="W28" s="10"/>
      <c r="X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</row>
    <row r="29" spans="1:18" s="9" customFormat="1" ht="12">
      <c r="A29" s="7"/>
      <c r="B29" s="26"/>
      <c r="C29" s="27" t="s">
        <v>83</v>
      </c>
      <c r="D29" s="68" t="s">
        <v>84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1:24" ht="24">
      <c r="A30" s="7">
        <v>74</v>
      </c>
      <c r="B30" s="26">
        <v>24</v>
      </c>
      <c r="C30" s="27"/>
      <c r="D30" s="54" t="s">
        <v>85</v>
      </c>
      <c r="E30" s="55" t="s">
        <v>24</v>
      </c>
      <c r="F30" s="56" t="s">
        <v>86</v>
      </c>
      <c r="G30" s="56" t="s">
        <v>87</v>
      </c>
      <c r="H30" s="56" t="s">
        <v>88</v>
      </c>
      <c r="I30" s="56" t="s">
        <v>89</v>
      </c>
      <c r="J30" s="40">
        <f>3*36</f>
        <v>108</v>
      </c>
      <c r="K30" s="48"/>
      <c r="L30" s="32"/>
      <c r="M30" s="33"/>
      <c r="N30" s="33"/>
      <c r="O30" s="49"/>
      <c r="P30" s="49"/>
      <c r="Q30" s="49"/>
      <c r="R30" s="49"/>
      <c r="S30" s="10"/>
      <c r="T30" s="10"/>
      <c r="U30" s="10"/>
      <c r="V30" s="10"/>
      <c r="W30" s="10"/>
      <c r="X30" s="10"/>
    </row>
    <row r="31" spans="1:247" s="12" customFormat="1" ht="12">
      <c r="A31" s="7"/>
      <c r="B31" s="26"/>
      <c r="C31" s="27" t="s">
        <v>90</v>
      </c>
      <c r="D31" s="68" t="s">
        <v>91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  <c r="S31" s="9"/>
      <c r="T31" s="10"/>
      <c r="U31" s="10"/>
      <c r="V31" s="10"/>
      <c r="W31" s="10"/>
      <c r="X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</row>
    <row r="32" spans="1:247" s="12" customFormat="1" ht="24">
      <c r="A32" s="7">
        <v>77</v>
      </c>
      <c r="B32" s="26">
        <v>25</v>
      </c>
      <c r="C32" s="27"/>
      <c r="D32" s="50" t="s">
        <v>92</v>
      </c>
      <c r="E32" s="29" t="s">
        <v>57</v>
      </c>
      <c r="F32" s="46" t="s">
        <v>29</v>
      </c>
      <c r="G32" s="30" t="s">
        <v>93</v>
      </c>
      <c r="H32" s="30" t="s">
        <v>21</v>
      </c>
      <c r="I32" s="30" t="s">
        <v>94</v>
      </c>
      <c r="J32" s="59">
        <f>20*12</f>
        <v>240</v>
      </c>
      <c r="K32" s="31"/>
      <c r="L32" s="32"/>
      <c r="M32" s="33"/>
      <c r="N32" s="33"/>
      <c r="O32" s="49"/>
      <c r="P32" s="49"/>
      <c r="Q32" s="49"/>
      <c r="R32" s="49"/>
      <c r="S32" s="10"/>
      <c r="T32" s="10"/>
      <c r="U32" s="10"/>
      <c r="V32" s="10"/>
      <c r="W32" s="10"/>
      <c r="X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</row>
    <row r="33" spans="1:247" s="12" customFormat="1" ht="12">
      <c r="A33" s="7"/>
      <c r="B33" s="26"/>
      <c r="C33" s="27" t="s">
        <v>95</v>
      </c>
      <c r="D33" s="68" t="s">
        <v>96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9"/>
      <c r="T33" s="10"/>
      <c r="U33" s="10"/>
      <c r="V33" s="10"/>
      <c r="W33" s="10"/>
      <c r="X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</row>
    <row r="34" spans="1:19" s="9" customFormat="1" ht="24">
      <c r="A34" s="7">
        <v>79</v>
      </c>
      <c r="B34" s="26">
        <v>26</v>
      </c>
      <c r="C34" s="65"/>
      <c r="D34" s="28" t="s">
        <v>97</v>
      </c>
      <c r="E34" s="29">
        <v>1</v>
      </c>
      <c r="F34" s="30" t="s">
        <v>98</v>
      </c>
      <c r="G34" s="30" t="s">
        <v>55</v>
      </c>
      <c r="H34" s="30" t="s">
        <v>55</v>
      </c>
      <c r="I34" s="30" t="s">
        <v>55</v>
      </c>
      <c r="J34" s="59">
        <f>8*36</f>
        <v>288</v>
      </c>
      <c r="K34" s="57"/>
      <c r="L34" s="32"/>
      <c r="M34" s="33"/>
      <c r="N34" s="33"/>
      <c r="O34" s="49"/>
      <c r="P34" s="49"/>
      <c r="Q34" s="49"/>
      <c r="R34" s="49"/>
      <c r="S34" s="10"/>
    </row>
    <row r="35" spans="1:247" s="12" customFormat="1" ht="24">
      <c r="A35" s="7">
        <v>80</v>
      </c>
      <c r="B35" s="26">
        <v>27</v>
      </c>
      <c r="C35" s="67"/>
      <c r="D35" s="28" t="s">
        <v>99</v>
      </c>
      <c r="E35" s="29">
        <v>1</v>
      </c>
      <c r="F35" s="30" t="s">
        <v>100</v>
      </c>
      <c r="G35" s="30" t="s">
        <v>101</v>
      </c>
      <c r="H35" s="30" t="s">
        <v>88</v>
      </c>
      <c r="I35" s="30" t="s">
        <v>89</v>
      </c>
      <c r="J35" s="59">
        <f>30*36</f>
        <v>1080</v>
      </c>
      <c r="K35" s="57"/>
      <c r="L35" s="32"/>
      <c r="M35" s="33"/>
      <c r="N35" s="33"/>
      <c r="O35" s="49"/>
      <c r="P35" s="49"/>
      <c r="Q35" s="49"/>
      <c r="R35" s="49"/>
      <c r="S35" s="10"/>
      <c r="T35" s="10"/>
      <c r="U35" s="10"/>
      <c r="V35" s="10"/>
      <c r="W35" s="10"/>
      <c r="X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</row>
    <row r="36" spans="1:24" s="9" customFormat="1" ht="12">
      <c r="A36" s="7"/>
      <c r="B36" s="26"/>
      <c r="C36" s="27" t="s">
        <v>102</v>
      </c>
      <c r="D36" s="68" t="s">
        <v>103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T36" s="10"/>
      <c r="U36" s="10"/>
      <c r="V36" s="10"/>
      <c r="W36" s="10"/>
      <c r="X36" s="10"/>
    </row>
    <row r="37" spans="1:24" ht="24">
      <c r="A37" s="7">
        <v>84</v>
      </c>
      <c r="B37" s="26">
        <v>28</v>
      </c>
      <c r="C37" s="65"/>
      <c r="D37" s="34" t="s">
        <v>104</v>
      </c>
      <c r="E37" s="53" t="s">
        <v>18</v>
      </c>
      <c r="F37" s="46" t="s">
        <v>29</v>
      </c>
      <c r="G37" s="46" t="s">
        <v>105</v>
      </c>
      <c r="H37" s="46" t="s">
        <v>21</v>
      </c>
      <c r="I37" s="46" t="s">
        <v>31</v>
      </c>
      <c r="J37" s="40">
        <f>9*12</f>
        <v>108</v>
      </c>
      <c r="K37" s="48"/>
      <c r="L37" s="32"/>
      <c r="M37" s="33"/>
      <c r="N37" s="33"/>
      <c r="O37" s="49"/>
      <c r="P37" s="49"/>
      <c r="Q37" s="49"/>
      <c r="R37" s="49"/>
      <c r="S37" s="10"/>
      <c r="T37" s="10"/>
      <c r="U37" s="10"/>
      <c r="V37" s="10"/>
      <c r="W37" s="10"/>
      <c r="X37" s="10"/>
    </row>
    <row r="38" spans="1:24" s="9" customFormat="1" ht="24">
      <c r="A38" s="7">
        <v>90</v>
      </c>
      <c r="B38" s="26">
        <v>29</v>
      </c>
      <c r="C38" s="66"/>
      <c r="D38" s="34" t="s">
        <v>106</v>
      </c>
      <c r="E38" s="29" t="s">
        <v>24</v>
      </c>
      <c r="F38" s="30" t="s">
        <v>107</v>
      </c>
      <c r="G38" s="30" t="s">
        <v>108</v>
      </c>
      <c r="H38" s="30" t="s">
        <v>21</v>
      </c>
      <c r="I38" s="30" t="s">
        <v>109</v>
      </c>
      <c r="J38" s="59">
        <f>15*36</f>
        <v>540</v>
      </c>
      <c r="K38" s="31"/>
      <c r="L38" s="32"/>
      <c r="M38" s="33"/>
      <c r="N38" s="33"/>
      <c r="O38" s="49"/>
      <c r="P38" s="49"/>
      <c r="Q38" s="49"/>
      <c r="R38" s="49"/>
      <c r="S38" s="10"/>
      <c r="T38" s="10"/>
      <c r="U38" s="10"/>
      <c r="V38" s="10"/>
      <c r="W38" s="10"/>
      <c r="X38" s="10"/>
    </row>
    <row r="39" spans="1:24" s="9" customFormat="1" ht="24">
      <c r="A39" s="7">
        <v>95</v>
      </c>
      <c r="B39" s="26">
        <v>30</v>
      </c>
      <c r="C39" s="67"/>
      <c r="D39" s="34" t="s">
        <v>110</v>
      </c>
      <c r="E39" s="29" t="s">
        <v>28</v>
      </c>
      <c r="F39" s="30" t="s">
        <v>107</v>
      </c>
      <c r="G39" s="30" t="s">
        <v>111</v>
      </c>
      <c r="H39" s="30" t="s">
        <v>21</v>
      </c>
      <c r="I39" s="30" t="s">
        <v>109</v>
      </c>
      <c r="J39" s="59">
        <f>9*36</f>
        <v>324</v>
      </c>
      <c r="K39" s="31"/>
      <c r="L39" s="32"/>
      <c r="M39" s="33"/>
      <c r="N39" s="33"/>
      <c r="O39" s="49"/>
      <c r="P39" s="49"/>
      <c r="Q39" s="49"/>
      <c r="R39" s="49"/>
      <c r="S39" s="10"/>
      <c r="T39" s="10"/>
      <c r="U39" s="10"/>
      <c r="V39" s="10"/>
      <c r="W39" s="10"/>
      <c r="X39" s="10"/>
    </row>
    <row r="40" spans="1:24" s="9" customFormat="1" ht="12">
      <c r="A40" s="7"/>
      <c r="B40" s="26"/>
      <c r="C40" s="27" t="s">
        <v>112</v>
      </c>
      <c r="D40" s="68" t="s">
        <v>113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T40" s="10"/>
      <c r="U40" s="10"/>
      <c r="V40" s="10"/>
      <c r="W40" s="10"/>
      <c r="X40" s="10"/>
    </row>
    <row r="41" spans="1:247" s="12" customFormat="1" ht="24">
      <c r="A41" s="7">
        <v>103</v>
      </c>
      <c r="B41" s="26">
        <v>31</v>
      </c>
      <c r="C41" s="65"/>
      <c r="D41" s="50" t="s">
        <v>114</v>
      </c>
      <c r="E41" s="53" t="s">
        <v>28</v>
      </c>
      <c r="F41" s="46" t="s">
        <v>115</v>
      </c>
      <c r="G41" s="46" t="s">
        <v>116</v>
      </c>
      <c r="H41" s="46" t="s">
        <v>88</v>
      </c>
      <c r="I41" s="46" t="s">
        <v>89</v>
      </c>
      <c r="J41" s="40">
        <f>106*12</f>
        <v>1272</v>
      </c>
      <c r="K41" s="48"/>
      <c r="L41" s="32"/>
      <c r="M41" s="33"/>
      <c r="N41" s="33"/>
      <c r="O41" s="49"/>
      <c r="P41" s="49"/>
      <c r="Q41" s="49"/>
      <c r="R41" s="49"/>
      <c r="S41" s="10"/>
      <c r="T41" s="10"/>
      <c r="U41" s="10"/>
      <c r="V41" s="10"/>
      <c r="W41" s="10"/>
      <c r="X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</row>
    <row r="42" spans="1:247" s="12" customFormat="1" ht="48">
      <c r="A42" s="7">
        <v>105</v>
      </c>
      <c r="B42" s="26">
        <v>32</v>
      </c>
      <c r="C42" s="66"/>
      <c r="D42" s="50" t="s">
        <v>117</v>
      </c>
      <c r="E42" s="29" t="s">
        <v>28</v>
      </c>
      <c r="F42" s="30" t="s">
        <v>118</v>
      </c>
      <c r="G42" s="46" t="s">
        <v>119</v>
      </c>
      <c r="H42" s="30" t="s">
        <v>88</v>
      </c>
      <c r="I42" s="30" t="s">
        <v>120</v>
      </c>
      <c r="J42" s="40">
        <f>53*12</f>
        <v>636</v>
      </c>
      <c r="K42" s="31"/>
      <c r="L42" s="32"/>
      <c r="M42" s="33"/>
      <c r="N42" s="33"/>
      <c r="O42" s="49"/>
      <c r="P42" s="49"/>
      <c r="Q42" s="49"/>
      <c r="R42" s="49"/>
      <c r="S42" s="10"/>
      <c r="T42" s="10"/>
      <c r="U42" s="10"/>
      <c r="V42" s="10"/>
      <c r="W42" s="10"/>
      <c r="X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</row>
    <row r="43" spans="1:24" ht="48">
      <c r="A43" s="7">
        <v>108</v>
      </c>
      <c r="B43" s="26">
        <v>33</v>
      </c>
      <c r="C43" s="66"/>
      <c r="D43" s="34" t="s">
        <v>121</v>
      </c>
      <c r="E43" s="53" t="s">
        <v>57</v>
      </c>
      <c r="F43" s="46" t="s">
        <v>118</v>
      </c>
      <c r="G43" s="46" t="s">
        <v>122</v>
      </c>
      <c r="H43" s="46" t="s">
        <v>88</v>
      </c>
      <c r="I43" s="30" t="s">
        <v>120</v>
      </c>
      <c r="J43" s="40">
        <f>15*12</f>
        <v>180</v>
      </c>
      <c r="K43" s="31"/>
      <c r="L43" s="32"/>
      <c r="M43" s="33"/>
      <c r="N43" s="33"/>
      <c r="O43" s="49"/>
      <c r="P43" s="49"/>
      <c r="Q43" s="49"/>
      <c r="R43" s="49"/>
      <c r="S43" s="10"/>
      <c r="T43" s="10"/>
      <c r="U43" s="10"/>
      <c r="V43" s="10"/>
      <c r="W43" s="10"/>
      <c r="X43" s="10"/>
    </row>
    <row r="44" spans="1:247" s="12" customFormat="1" ht="48">
      <c r="A44" s="7">
        <v>110</v>
      </c>
      <c r="B44" s="26">
        <v>34</v>
      </c>
      <c r="C44" s="66"/>
      <c r="D44" s="34" t="s">
        <v>123</v>
      </c>
      <c r="E44" s="53" t="s">
        <v>124</v>
      </c>
      <c r="F44" s="46" t="s">
        <v>118</v>
      </c>
      <c r="G44" s="46" t="s">
        <v>125</v>
      </c>
      <c r="H44" s="46" t="s">
        <v>88</v>
      </c>
      <c r="I44" s="30" t="s">
        <v>120</v>
      </c>
      <c r="J44" s="40">
        <f>12*12</f>
        <v>144</v>
      </c>
      <c r="K44" s="48"/>
      <c r="L44" s="32"/>
      <c r="M44" s="33"/>
      <c r="N44" s="33"/>
      <c r="O44" s="49"/>
      <c r="P44" s="49"/>
      <c r="Q44" s="49"/>
      <c r="R44" s="49"/>
      <c r="S44" s="10"/>
      <c r="T44" s="10"/>
      <c r="U44" s="10"/>
      <c r="V44" s="10"/>
      <c r="W44" s="10"/>
      <c r="X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</row>
    <row r="45" spans="1:247" s="12" customFormat="1" ht="24">
      <c r="A45" s="7">
        <v>113</v>
      </c>
      <c r="B45" s="26">
        <v>35</v>
      </c>
      <c r="C45" s="66"/>
      <c r="D45" s="50" t="s">
        <v>126</v>
      </c>
      <c r="E45" s="29" t="s">
        <v>66</v>
      </c>
      <c r="F45" s="30" t="s">
        <v>62</v>
      </c>
      <c r="G45" s="30" t="s">
        <v>127</v>
      </c>
      <c r="H45" s="30" t="s">
        <v>59</v>
      </c>
      <c r="I45" s="30" t="s">
        <v>128</v>
      </c>
      <c r="J45" s="59">
        <f>14*12</f>
        <v>168</v>
      </c>
      <c r="K45" s="31"/>
      <c r="L45" s="32"/>
      <c r="M45" s="33"/>
      <c r="N45" s="33"/>
      <c r="O45" s="49"/>
      <c r="P45" s="49"/>
      <c r="Q45" s="49"/>
      <c r="R45" s="49"/>
      <c r="S45" s="10"/>
      <c r="T45" s="10"/>
      <c r="U45" s="10"/>
      <c r="V45" s="10"/>
      <c r="W45" s="10"/>
      <c r="X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</row>
    <row r="46" spans="1:247" s="12" customFormat="1" ht="24">
      <c r="A46" s="7">
        <v>116</v>
      </c>
      <c r="B46" s="26">
        <v>36</v>
      </c>
      <c r="C46" s="67"/>
      <c r="D46" s="34" t="s">
        <v>129</v>
      </c>
      <c r="E46" s="53" t="s">
        <v>18</v>
      </c>
      <c r="F46" s="46" t="s">
        <v>115</v>
      </c>
      <c r="G46" s="46" t="s">
        <v>116</v>
      </c>
      <c r="H46" s="46" t="s">
        <v>88</v>
      </c>
      <c r="I46" s="46" t="s">
        <v>130</v>
      </c>
      <c r="J46" s="40">
        <f>46*12</f>
        <v>552</v>
      </c>
      <c r="K46" s="48"/>
      <c r="L46" s="32"/>
      <c r="M46" s="33"/>
      <c r="N46" s="33"/>
      <c r="O46" s="49"/>
      <c r="P46" s="49"/>
      <c r="Q46" s="49"/>
      <c r="R46" s="49"/>
      <c r="S46" s="10"/>
      <c r="T46" s="10"/>
      <c r="U46" s="10"/>
      <c r="V46" s="10"/>
      <c r="W46" s="10"/>
      <c r="X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</row>
    <row r="47" spans="1:247" s="12" customFormat="1" ht="12">
      <c r="A47" s="7"/>
      <c r="B47" s="26"/>
      <c r="C47" s="27" t="s">
        <v>131</v>
      </c>
      <c r="D47" s="68" t="s">
        <v>132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9"/>
      <c r="T47" s="10"/>
      <c r="U47" s="10"/>
      <c r="V47" s="10"/>
      <c r="W47" s="10"/>
      <c r="X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</row>
    <row r="48" spans="1:24" ht="48">
      <c r="A48" s="7">
        <v>127</v>
      </c>
      <c r="B48" s="26">
        <v>37</v>
      </c>
      <c r="C48" s="65"/>
      <c r="D48" s="39" t="s">
        <v>133</v>
      </c>
      <c r="E48" s="53" t="s">
        <v>124</v>
      </c>
      <c r="F48" s="46" t="s">
        <v>25</v>
      </c>
      <c r="G48" s="46" t="s">
        <v>134</v>
      </c>
      <c r="H48" s="46" t="s">
        <v>21</v>
      </c>
      <c r="I48" s="46" t="s">
        <v>135</v>
      </c>
      <c r="J48" s="40">
        <f>5*36</f>
        <v>180</v>
      </c>
      <c r="K48" s="48"/>
      <c r="L48" s="32"/>
      <c r="M48" s="33"/>
      <c r="N48" s="33"/>
      <c r="O48" s="49"/>
      <c r="P48" s="49"/>
      <c r="Q48" s="49"/>
      <c r="R48" s="49"/>
      <c r="S48" s="10"/>
      <c r="T48" s="10"/>
      <c r="U48" s="10"/>
      <c r="V48" s="10"/>
      <c r="W48" s="10"/>
      <c r="X48" s="10"/>
    </row>
    <row r="49" spans="1:247" s="12" customFormat="1" ht="24">
      <c r="A49" s="7">
        <v>130</v>
      </c>
      <c r="B49" s="26">
        <v>38</v>
      </c>
      <c r="C49" s="66"/>
      <c r="D49" s="39" t="s">
        <v>136</v>
      </c>
      <c r="E49" s="53" t="s">
        <v>33</v>
      </c>
      <c r="F49" s="46" t="s">
        <v>137</v>
      </c>
      <c r="G49" s="46" t="s">
        <v>125</v>
      </c>
      <c r="H49" s="46" t="s">
        <v>88</v>
      </c>
      <c r="I49" s="46" t="s">
        <v>89</v>
      </c>
      <c r="J49" s="40">
        <f>5*12</f>
        <v>60</v>
      </c>
      <c r="K49" s="48"/>
      <c r="L49" s="32"/>
      <c r="M49" s="33"/>
      <c r="N49" s="33"/>
      <c r="O49" s="49"/>
      <c r="P49" s="49"/>
      <c r="Q49" s="49"/>
      <c r="R49" s="49"/>
      <c r="S49" s="10"/>
      <c r="T49" s="10"/>
      <c r="U49" s="10"/>
      <c r="V49" s="10"/>
      <c r="W49" s="10"/>
      <c r="X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</row>
    <row r="50" spans="1:240" s="12" customFormat="1" ht="24">
      <c r="A50" s="7"/>
      <c r="B50" s="26">
        <v>39</v>
      </c>
      <c r="C50" s="66"/>
      <c r="D50" s="39" t="s">
        <v>138</v>
      </c>
      <c r="E50" s="29" t="s">
        <v>124</v>
      </c>
      <c r="F50" s="30" t="s">
        <v>25</v>
      </c>
      <c r="G50" s="30" t="s">
        <v>34</v>
      </c>
      <c r="H50" s="30" t="s">
        <v>21</v>
      </c>
      <c r="I50" s="30" t="s">
        <v>22</v>
      </c>
      <c r="J50" s="60">
        <f>5*36</f>
        <v>180</v>
      </c>
      <c r="K50" s="48"/>
      <c r="L50" s="32"/>
      <c r="M50" s="33"/>
      <c r="N50" s="33"/>
      <c r="O50" s="49"/>
      <c r="P50" s="49"/>
      <c r="Q50" s="49"/>
      <c r="R50" s="58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s="12" customFormat="1" ht="48">
      <c r="A51" s="7"/>
      <c r="B51" s="26">
        <v>40</v>
      </c>
      <c r="C51" s="66"/>
      <c r="D51" s="39" t="s">
        <v>139</v>
      </c>
      <c r="E51" s="29" t="s">
        <v>140</v>
      </c>
      <c r="F51" s="30" t="s">
        <v>141</v>
      </c>
      <c r="G51" s="30" t="s">
        <v>142</v>
      </c>
      <c r="H51" s="30" t="s">
        <v>143</v>
      </c>
      <c r="I51" s="30" t="s">
        <v>144</v>
      </c>
      <c r="J51" s="60">
        <v>36</v>
      </c>
      <c r="K51" s="48"/>
      <c r="L51" s="32"/>
      <c r="M51" s="33"/>
      <c r="N51" s="33"/>
      <c r="O51" s="49"/>
      <c r="P51" s="49"/>
      <c r="Q51" s="49"/>
      <c r="R51" s="58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s="12" customFormat="1" ht="24">
      <c r="A52" s="7"/>
      <c r="B52" s="26">
        <v>41</v>
      </c>
      <c r="C52" s="66"/>
      <c r="D52" s="39" t="s">
        <v>145</v>
      </c>
      <c r="E52" s="29" t="s">
        <v>146</v>
      </c>
      <c r="F52" s="30" t="s">
        <v>29</v>
      </c>
      <c r="G52" s="30" t="s">
        <v>147</v>
      </c>
      <c r="H52" s="30" t="s">
        <v>21</v>
      </c>
      <c r="I52" s="30" t="s">
        <v>148</v>
      </c>
      <c r="J52" s="60">
        <v>72</v>
      </c>
      <c r="K52" s="48"/>
      <c r="L52" s="32"/>
      <c r="M52" s="33"/>
      <c r="N52" s="33"/>
      <c r="O52" s="49"/>
      <c r="P52" s="49"/>
      <c r="Q52" s="49"/>
      <c r="R52" s="58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s="12" customFormat="1" ht="24">
      <c r="A53" s="7"/>
      <c r="B53" s="26">
        <v>42</v>
      </c>
      <c r="C53" s="67"/>
      <c r="D53" s="39" t="s">
        <v>149</v>
      </c>
      <c r="E53" s="29" t="s">
        <v>33</v>
      </c>
      <c r="F53" s="30" t="s">
        <v>100</v>
      </c>
      <c r="G53" s="30" t="s">
        <v>34</v>
      </c>
      <c r="H53" s="30" t="s">
        <v>21</v>
      </c>
      <c r="I53" s="30" t="s">
        <v>31</v>
      </c>
      <c r="J53" s="60">
        <v>180</v>
      </c>
      <c r="K53" s="48"/>
      <c r="L53" s="32"/>
      <c r="M53" s="32"/>
      <c r="N53" s="32"/>
      <c r="O53" s="49"/>
      <c r="P53" s="49"/>
      <c r="Q53" s="49"/>
      <c r="R53" s="58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s="15" customFormat="1" ht="24" customHeight="1">
      <c r="A54" s="13"/>
      <c r="B54" s="13"/>
      <c r="C54" s="38" t="s">
        <v>150</v>
      </c>
      <c r="D54" s="71" t="s">
        <v>151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3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</row>
    <row r="55" spans="1:240" s="12" customFormat="1" ht="24">
      <c r="A55" s="7"/>
      <c r="B55" s="26">
        <v>43</v>
      </c>
      <c r="C55" s="74"/>
      <c r="D55" s="39" t="s">
        <v>152</v>
      </c>
      <c r="E55" s="29" t="s">
        <v>57</v>
      </c>
      <c r="F55" s="30" t="s">
        <v>25</v>
      </c>
      <c r="G55" s="30" t="s">
        <v>153</v>
      </c>
      <c r="H55" s="30" t="s">
        <v>21</v>
      </c>
      <c r="I55" s="30" t="s">
        <v>154</v>
      </c>
      <c r="J55" s="60">
        <f>120*8</f>
        <v>960</v>
      </c>
      <c r="K55" s="48"/>
      <c r="L55" s="32"/>
      <c r="M55" s="33"/>
      <c r="N55" s="33"/>
      <c r="O55" s="49"/>
      <c r="P55" s="49"/>
      <c r="Q55" s="49"/>
      <c r="R55" s="58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240" s="12" customFormat="1" ht="24">
      <c r="A56" s="7"/>
      <c r="B56" s="26">
        <v>44</v>
      </c>
      <c r="C56" s="75"/>
      <c r="D56" s="39" t="s">
        <v>155</v>
      </c>
      <c r="E56" s="29" t="s">
        <v>124</v>
      </c>
      <c r="F56" s="30" t="s">
        <v>25</v>
      </c>
      <c r="G56" s="30" t="s">
        <v>153</v>
      </c>
      <c r="H56" s="30" t="s">
        <v>21</v>
      </c>
      <c r="I56" s="30" t="s">
        <v>154</v>
      </c>
      <c r="J56" s="60">
        <f>120*8</f>
        <v>960</v>
      </c>
      <c r="K56" s="48"/>
      <c r="L56" s="32"/>
      <c r="M56" s="33"/>
      <c r="N56" s="33"/>
      <c r="O56" s="49"/>
      <c r="P56" s="49"/>
      <c r="Q56" s="49"/>
      <c r="R56" s="58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</row>
    <row r="57" spans="1:240" s="12" customFormat="1" ht="72">
      <c r="A57" s="7"/>
      <c r="B57" s="26">
        <v>45</v>
      </c>
      <c r="C57" s="75"/>
      <c r="D57" s="39" t="s">
        <v>156</v>
      </c>
      <c r="E57" s="29" t="s">
        <v>157</v>
      </c>
      <c r="F57" s="30" t="s">
        <v>115</v>
      </c>
      <c r="G57" s="30" t="s">
        <v>158</v>
      </c>
      <c r="H57" s="30" t="s">
        <v>88</v>
      </c>
      <c r="I57" s="30" t="s">
        <v>159</v>
      </c>
      <c r="J57" s="60">
        <f>120*8</f>
        <v>960</v>
      </c>
      <c r="K57" s="48"/>
      <c r="L57" s="32"/>
      <c r="M57" s="33"/>
      <c r="N57" s="33"/>
      <c r="O57" s="49"/>
      <c r="P57" s="49"/>
      <c r="Q57" s="49"/>
      <c r="R57" s="58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</row>
    <row r="58" spans="1:18" s="9" customFormat="1" ht="12">
      <c r="A58" s="7"/>
      <c r="B58" s="26"/>
      <c r="C58" s="27" t="s">
        <v>160</v>
      </c>
      <c r="D58" s="68" t="s">
        <v>161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0"/>
    </row>
    <row r="59" spans="1:247" s="11" customFormat="1" ht="24">
      <c r="A59" s="7">
        <v>145</v>
      </c>
      <c r="B59" s="26">
        <v>46</v>
      </c>
      <c r="C59" s="65"/>
      <c r="D59" s="28" t="s">
        <v>162</v>
      </c>
      <c r="E59" s="53" t="s">
        <v>18</v>
      </c>
      <c r="F59" s="46" t="s">
        <v>115</v>
      </c>
      <c r="G59" s="46" t="s">
        <v>163</v>
      </c>
      <c r="H59" s="46" t="s">
        <v>88</v>
      </c>
      <c r="I59" s="46" t="s">
        <v>89</v>
      </c>
      <c r="J59" s="40">
        <f>17*12</f>
        <v>204</v>
      </c>
      <c r="K59" s="48"/>
      <c r="L59" s="32"/>
      <c r="M59" s="33"/>
      <c r="N59" s="33"/>
      <c r="O59" s="49"/>
      <c r="P59" s="49"/>
      <c r="Q59" s="49"/>
      <c r="R59" s="49"/>
      <c r="S59" s="10"/>
      <c r="T59" s="10"/>
      <c r="U59" s="10"/>
      <c r="V59" s="10"/>
      <c r="W59" s="10"/>
      <c r="X59" s="10"/>
      <c r="IE59" s="10"/>
      <c r="IF59" s="10"/>
      <c r="IG59" s="10"/>
      <c r="IH59" s="10"/>
      <c r="II59" s="10"/>
      <c r="IJ59" s="10"/>
      <c r="IK59" s="10"/>
      <c r="IL59" s="10"/>
      <c r="IM59" s="10"/>
    </row>
    <row r="60" spans="1:247" s="11" customFormat="1" ht="48">
      <c r="A60" s="7">
        <v>152</v>
      </c>
      <c r="B60" s="26">
        <v>47</v>
      </c>
      <c r="C60" s="67"/>
      <c r="D60" s="34" t="s">
        <v>164</v>
      </c>
      <c r="E60" s="53" t="s">
        <v>33</v>
      </c>
      <c r="F60" s="46" t="s">
        <v>165</v>
      </c>
      <c r="G60" s="46" t="s">
        <v>166</v>
      </c>
      <c r="H60" s="46" t="s">
        <v>167</v>
      </c>
      <c r="I60" s="46" t="s">
        <v>168</v>
      </c>
      <c r="J60" s="40">
        <f>7*12</f>
        <v>84</v>
      </c>
      <c r="K60" s="48"/>
      <c r="L60" s="32"/>
      <c r="M60" s="33"/>
      <c r="N60" s="33"/>
      <c r="O60" s="49"/>
      <c r="P60" s="49"/>
      <c r="Q60" s="49"/>
      <c r="R60" s="49"/>
      <c r="S60" s="10"/>
      <c r="T60" s="10"/>
      <c r="U60" s="10"/>
      <c r="V60" s="10"/>
      <c r="W60" s="10"/>
      <c r="X60" s="10"/>
      <c r="IE60" s="10"/>
      <c r="IF60" s="10"/>
      <c r="IG60" s="10"/>
      <c r="IH60" s="10"/>
      <c r="II60" s="10"/>
      <c r="IJ60" s="10"/>
      <c r="IK60" s="10"/>
      <c r="IL60" s="10"/>
      <c r="IM60" s="10"/>
    </row>
    <row r="61" spans="1:24" s="9" customFormat="1" ht="12">
      <c r="A61" s="7"/>
      <c r="B61" s="26"/>
      <c r="C61" s="27" t="s">
        <v>169</v>
      </c>
      <c r="D61" s="68" t="s">
        <v>170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  <c r="T61" s="10"/>
      <c r="U61" s="10"/>
      <c r="V61" s="10"/>
      <c r="W61" s="10"/>
      <c r="X61" s="10"/>
    </row>
    <row r="62" spans="1:24" ht="24">
      <c r="A62" s="7">
        <v>157</v>
      </c>
      <c r="B62" s="26">
        <v>48</v>
      </c>
      <c r="C62" s="65"/>
      <c r="D62" s="28" t="s">
        <v>171</v>
      </c>
      <c r="E62" s="29"/>
      <c r="F62" s="30" t="s">
        <v>172</v>
      </c>
      <c r="G62" s="30" t="s">
        <v>173</v>
      </c>
      <c r="H62" s="30" t="s">
        <v>21</v>
      </c>
      <c r="I62" s="30" t="s">
        <v>174</v>
      </c>
      <c r="J62" s="59">
        <v>8</v>
      </c>
      <c r="K62" s="31"/>
      <c r="L62" s="32"/>
      <c r="M62" s="33"/>
      <c r="N62" s="33"/>
      <c r="O62" s="49"/>
      <c r="P62" s="49"/>
      <c r="Q62" s="49"/>
      <c r="R62" s="49"/>
      <c r="S62" s="10"/>
      <c r="T62" s="10"/>
      <c r="U62" s="10"/>
      <c r="V62" s="10"/>
      <c r="W62" s="10"/>
      <c r="X62" s="10"/>
    </row>
    <row r="63" spans="1:247" s="12" customFormat="1" ht="24">
      <c r="A63" s="7"/>
      <c r="B63" s="26">
        <v>49</v>
      </c>
      <c r="C63" s="66"/>
      <c r="D63" s="28" t="s">
        <v>175</v>
      </c>
      <c r="E63" s="29" t="s">
        <v>18</v>
      </c>
      <c r="F63" s="30" t="s">
        <v>176</v>
      </c>
      <c r="G63" s="30" t="s">
        <v>177</v>
      </c>
      <c r="H63" s="30" t="s">
        <v>21</v>
      </c>
      <c r="I63" s="30" t="s">
        <v>42</v>
      </c>
      <c r="J63" s="59">
        <v>12</v>
      </c>
      <c r="K63" s="31"/>
      <c r="L63" s="32"/>
      <c r="M63" s="33"/>
      <c r="N63" s="33"/>
      <c r="O63" s="49"/>
      <c r="P63" s="49"/>
      <c r="Q63" s="49"/>
      <c r="R63" s="49"/>
      <c r="S63" s="10"/>
      <c r="T63" s="10"/>
      <c r="U63" s="10"/>
      <c r="V63" s="10"/>
      <c r="W63" s="10"/>
      <c r="X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</row>
    <row r="64" spans="1:247" s="12" customFormat="1" ht="24">
      <c r="A64" s="7"/>
      <c r="B64" s="26">
        <v>50</v>
      </c>
      <c r="C64" s="66"/>
      <c r="D64" s="34" t="s">
        <v>178</v>
      </c>
      <c r="E64" s="29" t="s">
        <v>33</v>
      </c>
      <c r="F64" s="30" t="s">
        <v>179</v>
      </c>
      <c r="G64" s="30" t="s">
        <v>180</v>
      </c>
      <c r="H64" s="30" t="s">
        <v>88</v>
      </c>
      <c r="I64" s="30" t="s">
        <v>31</v>
      </c>
      <c r="J64" s="59">
        <v>12</v>
      </c>
      <c r="K64" s="31"/>
      <c r="L64" s="32"/>
      <c r="M64" s="33"/>
      <c r="N64" s="33"/>
      <c r="O64" s="49"/>
      <c r="P64" s="49"/>
      <c r="Q64" s="49"/>
      <c r="R64" s="49"/>
      <c r="S64" s="10"/>
      <c r="T64" s="10"/>
      <c r="U64" s="10"/>
      <c r="V64" s="10"/>
      <c r="W64" s="10"/>
      <c r="X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</row>
    <row r="65" spans="1:247" s="12" customFormat="1" ht="36">
      <c r="A65" s="7"/>
      <c r="B65" s="26">
        <v>51</v>
      </c>
      <c r="C65" s="67"/>
      <c r="D65" s="28" t="s">
        <v>181</v>
      </c>
      <c r="E65" s="29" t="s">
        <v>28</v>
      </c>
      <c r="F65" s="30" t="s">
        <v>182</v>
      </c>
      <c r="G65" s="30" t="s">
        <v>183</v>
      </c>
      <c r="H65" s="30" t="s">
        <v>21</v>
      </c>
      <c r="I65" s="30" t="s">
        <v>22</v>
      </c>
      <c r="J65" s="59">
        <v>12</v>
      </c>
      <c r="K65" s="31"/>
      <c r="L65" s="32"/>
      <c r="M65" s="33"/>
      <c r="N65" s="33"/>
      <c r="O65" s="49"/>
      <c r="P65" s="49"/>
      <c r="Q65" s="49"/>
      <c r="R65" s="49"/>
      <c r="S65" s="10"/>
      <c r="T65" s="10"/>
      <c r="U65" s="10"/>
      <c r="V65" s="10"/>
      <c r="W65" s="10"/>
      <c r="X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</row>
    <row r="66" spans="4:15" ht="12">
      <c r="D66" s="17"/>
      <c r="O66" s="10"/>
    </row>
    <row r="67" spans="1:11" s="10" customFormat="1" ht="12">
      <c r="A67" s="12"/>
      <c r="B67" s="12"/>
      <c r="C67" s="25"/>
      <c r="J67" s="61"/>
      <c r="K67" s="16"/>
    </row>
    <row r="68" spans="3:14" s="10" customFormat="1" ht="12">
      <c r="C68" s="25"/>
      <c r="D68" s="63" t="s">
        <v>184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1" s="10" customFormat="1" ht="12">
      <c r="A69" s="12"/>
      <c r="B69" s="12"/>
      <c r="C69" s="25"/>
      <c r="J69" s="61"/>
      <c r="K69" s="16"/>
    </row>
    <row r="70" spans="1:14" s="10" customFormat="1" ht="12">
      <c r="A70" s="11"/>
      <c r="B70" s="11"/>
      <c r="C70" s="25"/>
      <c r="D70" s="64" t="s">
        <v>206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1" s="10" customFormat="1" ht="12">
      <c r="A71" s="12"/>
      <c r="B71" s="12"/>
      <c r="C71" s="25"/>
      <c r="J71" s="61"/>
      <c r="K71" s="16"/>
    </row>
    <row r="72" spans="3:14" s="10" customFormat="1" ht="12">
      <c r="C72" s="25"/>
      <c r="D72" s="64" t="s">
        <v>207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3:10" s="10" customFormat="1" ht="12">
      <c r="C73" s="25"/>
      <c r="J73" s="61"/>
    </row>
    <row r="74" spans="3:11" s="10" customFormat="1" ht="12">
      <c r="C74" s="25"/>
      <c r="D74" s="23"/>
      <c r="E74" s="23"/>
      <c r="F74" s="23"/>
      <c r="G74" s="23"/>
      <c r="H74" s="23"/>
      <c r="I74" s="23"/>
      <c r="J74" s="62"/>
      <c r="K74" s="16"/>
    </row>
    <row r="75" spans="3:11" s="10" customFormat="1" ht="12">
      <c r="C75" s="25"/>
      <c r="D75" s="23"/>
      <c r="E75" s="23"/>
      <c r="F75" s="23"/>
      <c r="G75" s="23"/>
      <c r="H75" s="23"/>
      <c r="I75" s="23"/>
      <c r="J75" s="62"/>
      <c r="K75" s="16"/>
    </row>
    <row r="76" spans="4:10" ht="12">
      <c r="D76" s="23"/>
      <c r="E76" s="23"/>
      <c r="F76" s="23"/>
      <c r="G76" s="23"/>
      <c r="H76" s="23"/>
      <c r="I76" s="23"/>
      <c r="J76" s="62"/>
    </row>
    <row r="77" spans="4:10" ht="12">
      <c r="D77" s="23"/>
      <c r="E77" s="23"/>
      <c r="F77" s="23"/>
      <c r="G77" s="23"/>
      <c r="H77" s="23"/>
      <c r="I77" s="23"/>
      <c r="J77" s="62"/>
    </row>
    <row r="78" spans="4:10" ht="12">
      <c r="D78" s="23"/>
      <c r="E78" s="23"/>
      <c r="F78" s="23"/>
      <c r="G78" s="23"/>
      <c r="H78" s="23"/>
      <c r="I78" s="23"/>
      <c r="J78" s="62"/>
    </row>
    <row r="79" spans="4:10" ht="12">
      <c r="D79" s="23"/>
      <c r="E79" s="23"/>
      <c r="F79" s="23"/>
      <c r="G79" s="23"/>
      <c r="H79" s="23"/>
      <c r="I79" s="23"/>
      <c r="J79" s="62"/>
    </row>
    <row r="80" spans="4:10" ht="12">
      <c r="D80" s="23"/>
      <c r="E80" s="23"/>
      <c r="F80" s="23"/>
      <c r="G80" s="23"/>
      <c r="H80" s="23"/>
      <c r="I80" s="23"/>
      <c r="J80" s="62"/>
    </row>
    <row r="81" spans="4:10" ht="12">
      <c r="D81" s="23"/>
      <c r="E81" s="23"/>
      <c r="F81" s="23"/>
      <c r="G81" s="23"/>
      <c r="H81" s="23"/>
      <c r="I81" s="23"/>
      <c r="J81" s="62"/>
    </row>
    <row r="82" spans="4:10" ht="12">
      <c r="D82" s="23"/>
      <c r="E82" s="23"/>
      <c r="F82" s="23"/>
      <c r="G82" s="23"/>
      <c r="H82" s="23"/>
      <c r="I82" s="23"/>
      <c r="J82" s="62"/>
    </row>
    <row r="83" spans="4:10" ht="12">
      <c r="D83" s="23"/>
      <c r="E83" s="23"/>
      <c r="F83" s="23"/>
      <c r="G83" s="23"/>
      <c r="H83" s="23"/>
      <c r="I83" s="23"/>
      <c r="J83" s="62"/>
    </row>
  </sheetData>
  <sheetProtection selectLockedCells="1" selectUnlockedCells="1"/>
  <mergeCells count="27">
    <mergeCell ref="C59:C60"/>
    <mergeCell ref="D58:R58"/>
    <mergeCell ref="C48:C53"/>
    <mergeCell ref="D54:R54"/>
    <mergeCell ref="C55:C57"/>
    <mergeCell ref="C37:C39"/>
    <mergeCell ref="C41:C46"/>
    <mergeCell ref="D33:R33"/>
    <mergeCell ref="D36:R36"/>
    <mergeCell ref="D40:R40"/>
    <mergeCell ref="D47:R47"/>
    <mergeCell ref="D2:R2"/>
    <mergeCell ref="D7:R7"/>
    <mergeCell ref="D11:R11"/>
    <mergeCell ref="D24:R24"/>
    <mergeCell ref="D29:R29"/>
    <mergeCell ref="D31:R31"/>
    <mergeCell ref="D68:N68"/>
    <mergeCell ref="D70:N70"/>
    <mergeCell ref="D72:N72"/>
    <mergeCell ref="C3:C6"/>
    <mergeCell ref="C8:C10"/>
    <mergeCell ref="C12:C23"/>
    <mergeCell ref="C25:C28"/>
    <mergeCell ref="C34:C35"/>
    <mergeCell ref="D61:R61"/>
    <mergeCell ref="C62:C6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9" r:id="rId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="93" zoomScaleNormal="93" zoomScalePageLayoutView="0" workbookViewId="0" topLeftCell="A1">
      <selection activeCell="B26" sqref="B26"/>
    </sheetView>
  </sheetViews>
  <sheetFormatPr defaultColWidth="11.57421875" defaultRowHeight="12.75"/>
  <cols>
    <col min="1" max="1" width="11.57421875" style="0" customWidth="1"/>
    <col min="2" max="2" width="56.8515625" style="0" customWidth="1"/>
  </cols>
  <sheetData>
    <row r="1" spans="1:2" ht="25.5">
      <c r="A1" s="1" t="s">
        <v>39</v>
      </c>
      <c r="B1" s="2" t="s">
        <v>185</v>
      </c>
    </row>
    <row r="2" spans="1:2" ht="25.5">
      <c r="A2" s="1" t="s">
        <v>186</v>
      </c>
      <c r="B2" s="2" t="s">
        <v>187</v>
      </c>
    </row>
    <row r="3" spans="1:2" ht="25.5">
      <c r="A3" s="3" t="s">
        <v>188</v>
      </c>
      <c r="B3" s="2" t="s">
        <v>185</v>
      </c>
    </row>
    <row r="4" spans="1:2" ht="25.5">
      <c r="A4" s="4" t="s">
        <v>70</v>
      </c>
      <c r="B4" s="2" t="s">
        <v>189</v>
      </c>
    </row>
    <row r="5" spans="1:2" ht="25.5">
      <c r="A5" s="3" t="s">
        <v>190</v>
      </c>
      <c r="B5" s="2" t="s">
        <v>191</v>
      </c>
    </row>
    <row r="6" spans="1:2" ht="25.5">
      <c r="A6" s="2" t="s">
        <v>192</v>
      </c>
      <c r="B6" s="2" t="s">
        <v>193</v>
      </c>
    </row>
    <row r="7" spans="1:2" ht="25.5">
      <c r="A7" s="3" t="s">
        <v>106</v>
      </c>
      <c r="B7" s="2" t="s">
        <v>185</v>
      </c>
    </row>
    <row r="8" spans="1:2" ht="25.5">
      <c r="A8" s="2" t="s">
        <v>194</v>
      </c>
      <c r="B8" s="2" t="s">
        <v>185</v>
      </c>
    </row>
    <row r="9" spans="1:2" ht="25.5">
      <c r="A9" s="5" t="s">
        <v>195</v>
      </c>
      <c r="B9" s="2" t="s">
        <v>196</v>
      </c>
    </row>
    <row r="10" spans="1:2" ht="25.5">
      <c r="A10" s="4" t="s">
        <v>197</v>
      </c>
      <c r="B10" s="2" t="s">
        <v>198</v>
      </c>
    </row>
    <row r="11" spans="1:2" ht="25.5">
      <c r="A11" s="2" t="s">
        <v>199</v>
      </c>
      <c r="B11" s="2" t="s">
        <v>200</v>
      </c>
    </row>
    <row r="20" ht="12.75">
      <c r="B20" t="s">
        <v>201</v>
      </c>
    </row>
    <row r="21" ht="12.75">
      <c r="B21" t="s">
        <v>202</v>
      </c>
    </row>
    <row r="22" ht="12.75">
      <c r="B22" t="s">
        <v>203</v>
      </c>
    </row>
    <row r="25" ht="12.75">
      <c r="B25" t="s">
        <v>204</v>
      </c>
    </row>
    <row r="26" ht="12.75">
      <c r="B26" t="s">
        <v>205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Jellin</dc:creator>
  <cp:keywords/>
  <dc:description/>
  <cp:lastModifiedBy>Magda Jellin</cp:lastModifiedBy>
  <cp:lastPrinted>2017-02-06T10:49:36Z</cp:lastPrinted>
  <dcterms:created xsi:type="dcterms:W3CDTF">2017-02-02T13:52:18Z</dcterms:created>
  <dcterms:modified xsi:type="dcterms:W3CDTF">2017-02-14T12:07:24Z</dcterms:modified>
  <cp:category/>
  <cp:version/>
  <cp:contentType/>
  <cp:contentStatus/>
</cp:coreProperties>
</file>